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uk\userhome\duseks\My Documents\ZŘ MŠ Strojařů - rekonstrukce\PD\zahradní domek\"/>
    </mc:Choice>
  </mc:AlternateContent>
  <bookViews>
    <workbookView xWindow="390" yWindow="540" windowWidth="19815" windowHeight="9915"/>
  </bookViews>
  <sheets>
    <sheet name="Rekapitulace stavby" sheetId="1" r:id="rId1"/>
    <sheet name="02 - Zahradní domek" sheetId="3" r:id="rId2"/>
    <sheet name="09 - VRN" sheetId="4" r:id="rId3"/>
    <sheet name="Pokyny pro vyplnění" sheetId="5" r:id="rId4"/>
  </sheets>
  <definedNames>
    <definedName name="_xlnm._FilterDatabase" localSheetId="1" hidden="1">'02 - Zahradní domek'!$C$103:$K$649</definedName>
    <definedName name="_xlnm._FilterDatabase" localSheetId="2" hidden="1">'09 - VRN'!$C$80:$K$102</definedName>
    <definedName name="_xlnm.Print_Titles" localSheetId="1">'02 - Zahradní domek'!$103:$103</definedName>
    <definedName name="_xlnm.Print_Titles" localSheetId="2">'09 - VRN'!$80:$80</definedName>
    <definedName name="_xlnm.Print_Titles" localSheetId="0">'Rekapitulace stavby'!$49:$49</definedName>
    <definedName name="_xlnm.Print_Area" localSheetId="1">'02 - Zahradní domek'!$C$4:$J$36,'02 - Zahradní domek'!$C$42:$J$85,'02 - Zahradní domek'!$C$91:$K$649</definedName>
    <definedName name="_xlnm.Print_Area" localSheetId="2">'09 - VRN'!$C$4:$J$36,'09 - VRN'!$C$42:$J$62,'09 - VRN'!$C$68:$K$102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01" i="4"/>
  <c r="BH101" i="4"/>
  <c r="BG101" i="4"/>
  <c r="BF101" i="4"/>
  <c r="T101" i="4"/>
  <c r="T100" i="4" s="1"/>
  <c r="R101" i="4"/>
  <c r="R100" i="4" s="1"/>
  <c r="P101" i="4"/>
  <c r="P100" i="4" s="1"/>
  <c r="BK101" i="4"/>
  <c r="BK100" i="4" s="1"/>
  <c r="J100" i="4" s="1"/>
  <c r="J61" i="4" s="1"/>
  <c r="J101" i="4"/>
  <c r="BE101" i="4" s="1"/>
  <c r="BI97" i="4"/>
  <c r="BH97" i="4"/>
  <c r="BG97" i="4"/>
  <c r="BF97" i="4"/>
  <c r="T97" i="4"/>
  <c r="R97" i="4"/>
  <c r="P97" i="4"/>
  <c r="BK97" i="4"/>
  <c r="J97" i="4"/>
  <c r="BE97" i="4" s="1"/>
  <c r="BI95" i="4"/>
  <c r="BH95" i="4"/>
  <c r="BG95" i="4"/>
  <c r="BF95" i="4"/>
  <c r="T95" i="4"/>
  <c r="R95" i="4"/>
  <c r="R94" i="4" s="1"/>
  <c r="P95" i="4"/>
  <c r="BK95" i="4"/>
  <c r="J95" i="4"/>
  <c r="BE95" i="4" s="1"/>
  <c r="BI90" i="4"/>
  <c r="BH90" i="4"/>
  <c r="BG90" i="4"/>
  <c r="BF90" i="4"/>
  <c r="T90" i="4"/>
  <c r="T89" i="4" s="1"/>
  <c r="R90" i="4"/>
  <c r="R89" i="4" s="1"/>
  <c r="P90" i="4"/>
  <c r="P89" i="4" s="1"/>
  <c r="BK90" i="4"/>
  <c r="BK89" i="4" s="1"/>
  <c r="J89" i="4" s="1"/>
  <c r="J59" i="4" s="1"/>
  <c r="J90" i="4"/>
  <c r="BE90" i="4" s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4" i="4"/>
  <c r="BH84" i="4"/>
  <c r="BG84" i="4"/>
  <c r="BF84" i="4"/>
  <c r="T84" i="4"/>
  <c r="R84" i="4"/>
  <c r="P84" i="4"/>
  <c r="BK84" i="4"/>
  <c r="J84" i="4"/>
  <c r="BE84" i="4" s="1"/>
  <c r="J77" i="4"/>
  <c r="F75" i="4"/>
  <c r="E73" i="4"/>
  <c r="J51" i="4"/>
  <c r="F49" i="4"/>
  <c r="E47" i="4"/>
  <c r="J18" i="4"/>
  <c r="E18" i="4"/>
  <c r="F78" i="4" s="1"/>
  <c r="J17" i="4"/>
  <c r="J15" i="4"/>
  <c r="E15" i="4"/>
  <c r="F77" i="4" s="1"/>
  <c r="J14" i="4"/>
  <c r="J12" i="4"/>
  <c r="J49" i="4" s="1"/>
  <c r="E7" i="4"/>
  <c r="E71" i="4" s="1"/>
  <c r="AY52" i="1"/>
  <c r="AX52" i="1"/>
  <c r="BI649" i="3"/>
  <c r="BH649" i="3"/>
  <c r="BG649" i="3"/>
  <c r="BF649" i="3"/>
  <c r="T649" i="3"/>
  <c r="R649" i="3"/>
  <c r="P649" i="3"/>
  <c r="BK649" i="3"/>
  <c r="J649" i="3"/>
  <c r="BE649" i="3" s="1"/>
  <c r="BI643" i="3"/>
  <c r="BH643" i="3"/>
  <c r="BG643" i="3"/>
  <c r="BF643" i="3"/>
  <c r="T643" i="3"/>
  <c r="R643" i="3"/>
  <c r="P643" i="3"/>
  <c r="BK643" i="3"/>
  <c r="J643" i="3"/>
  <c r="BE643" i="3" s="1"/>
  <c r="BI641" i="3"/>
  <c r="BH641" i="3"/>
  <c r="BG641" i="3"/>
  <c r="BF641" i="3"/>
  <c r="T641" i="3"/>
  <c r="R641" i="3"/>
  <c r="P641" i="3"/>
  <c r="BK641" i="3"/>
  <c r="J641" i="3"/>
  <c r="BE641" i="3" s="1"/>
  <c r="BI635" i="3"/>
  <c r="BH635" i="3"/>
  <c r="BG635" i="3"/>
  <c r="BF635" i="3"/>
  <c r="T635" i="3"/>
  <c r="R635" i="3"/>
  <c r="P635" i="3"/>
  <c r="BK635" i="3"/>
  <c r="J635" i="3"/>
  <c r="BE635" i="3" s="1"/>
  <c r="BI634" i="3"/>
  <c r="BH634" i="3"/>
  <c r="BG634" i="3"/>
  <c r="BF634" i="3"/>
  <c r="T634" i="3"/>
  <c r="R634" i="3"/>
  <c r="P634" i="3"/>
  <c r="BK634" i="3"/>
  <c r="J634" i="3"/>
  <c r="BE634" i="3" s="1"/>
  <c r="BI632" i="3"/>
  <c r="BH632" i="3"/>
  <c r="BG632" i="3"/>
  <c r="BF632" i="3"/>
  <c r="T632" i="3"/>
  <c r="R632" i="3"/>
  <c r="P632" i="3"/>
  <c r="BK632" i="3"/>
  <c r="J632" i="3"/>
  <c r="BE632" i="3" s="1"/>
  <c r="BI627" i="3"/>
  <c r="BH627" i="3"/>
  <c r="BG627" i="3"/>
  <c r="BF627" i="3"/>
  <c r="T627" i="3"/>
  <c r="R627" i="3"/>
  <c r="P627" i="3"/>
  <c r="BK627" i="3"/>
  <c r="J627" i="3"/>
  <c r="BE627" i="3" s="1"/>
  <c r="BI626" i="3"/>
  <c r="BH626" i="3"/>
  <c r="BG626" i="3"/>
  <c r="BF626" i="3"/>
  <c r="T626" i="3"/>
  <c r="R626" i="3"/>
  <c r="P626" i="3"/>
  <c r="BK626" i="3"/>
  <c r="J626" i="3"/>
  <c r="BE626" i="3" s="1"/>
  <c r="BI623" i="3"/>
  <c r="BH623" i="3"/>
  <c r="BG623" i="3"/>
  <c r="BF623" i="3"/>
  <c r="T623" i="3"/>
  <c r="R623" i="3"/>
  <c r="P623" i="3"/>
  <c r="BK623" i="3"/>
  <c r="J623" i="3"/>
  <c r="BE623" i="3" s="1"/>
  <c r="BI622" i="3"/>
  <c r="BH622" i="3"/>
  <c r="BG622" i="3"/>
  <c r="BF622" i="3"/>
  <c r="T622" i="3"/>
  <c r="R622" i="3"/>
  <c r="P622" i="3"/>
  <c r="BK622" i="3"/>
  <c r="J622" i="3"/>
  <c r="BE622" i="3" s="1"/>
  <c r="BI620" i="3"/>
  <c r="BH620" i="3"/>
  <c r="BG620" i="3"/>
  <c r="BF620" i="3"/>
  <c r="T620" i="3"/>
  <c r="R620" i="3"/>
  <c r="P620" i="3"/>
  <c r="BK620" i="3"/>
  <c r="J620" i="3"/>
  <c r="BE620" i="3" s="1"/>
  <c r="BI614" i="3"/>
  <c r="BH614" i="3"/>
  <c r="BG614" i="3"/>
  <c r="BF614" i="3"/>
  <c r="T614" i="3"/>
  <c r="R614" i="3"/>
  <c r="P614" i="3"/>
  <c r="BK614" i="3"/>
  <c r="J614" i="3"/>
  <c r="BE614" i="3" s="1"/>
  <c r="BI612" i="3"/>
  <c r="BH612" i="3"/>
  <c r="BG612" i="3"/>
  <c r="BF612" i="3"/>
  <c r="T612" i="3"/>
  <c r="R612" i="3"/>
  <c r="P612" i="3"/>
  <c r="BK612" i="3"/>
  <c r="J612" i="3"/>
  <c r="BE612" i="3" s="1"/>
  <c r="BI606" i="3"/>
  <c r="BH606" i="3"/>
  <c r="BG606" i="3"/>
  <c r="BF606" i="3"/>
  <c r="T606" i="3"/>
  <c r="R606" i="3"/>
  <c r="P606" i="3"/>
  <c r="BK606" i="3"/>
  <c r="J606" i="3"/>
  <c r="BE606" i="3" s="1"/>
  <c r="BI605" i="3"/>
  <c r="BH605" i="3"/>
  <c r="BG605" i="3"/>
  <c r="BF605" i="3"/>
  <c r="T605" i="3"/>
  <c r="R605" i="3"/>
  <c r="P605" i="3"/>
  <c r="BK605" i="3"/>
  <c r="J605" i="3"/>
  <c r="BE605" i="3" s="1"/>
  <c r="BI602" i="3"/>
  <c r="BH602" i="3"/>
  <c r="BG602" i="3"/>
  <c r="BF602" i="3"/>
  <c r="T602" i="3"/>
  <c r="R602" i="3"/>
  <c r="P602" i="3"/>
  <c r="BK602" i="3"/>
  <c r="J602" i="3"/>
  <c r="BE602" i="3" s="1"/>
  <c r="BI597" i="3"/>
  <c r="BH597" i="3"/>
  <c r="BG597" i="3"/>
  <c r="BF597" i="3"/>
  <c r="T597" i="3"/>
  <c r="R597" i="3"/>
  <c r="P597" i="3"/>
  <c r="P596" i="3" s="1"/>
  <c r="BK597" i="3"/>
  <c r="J597" i="3"/>
  <c r="BE597" i="3" s="1"/>
  <c r="BI595" i="3"/>
  <c r="BH595" i="3"/>
  <c r="BG595" i="3"/>
  <c r="BF595" i="3"/>
  <c r="T595" i="3"/>
  <c r="R595" i="3"/>
  <c r="P595" i="3"/>
  <c r="BK595" i="3"/>
  <c r="J595" i="3"/>
  <c r="BE595" i="3" s="1"/>
  <c r="BI592" i="3"/>
  <c r="BH592" i="3"/>
  <c r="BG592" i="3"/>
  <c r="BF592" i="3"/>
  <c r="T592" i="3"/>
  <c r="R592" i="3"/>
  <c r="P592" i="3"/>
  <c r="BK592" i="3"/>
  <c r="J592" i="3"/>
  <c r="BE592" i="3" s="1"/>
  <c r="BI590" i="3"/>
  <c r="BH590" i="3"/>
  <c r="BG590" i="3"/>
  <c r="BF590" i="3"/>
  <c r="T590" i="3"/>
  <c r="R590" i="3"/>
  <c r="P590" i="3"/>
  <c r="BK590" i="3"/>
  <c r="J590" i="3"/>
  <c r="BE590" i="3" s="1"/>
  <c r="BI588" i="3"/>
  <c r="BH588" i="3"/>
  <c r="BG588" i="3"/>
  <c r="BF588" i="3"/>
  <c r="T588" i="3"/>
  <c r="R588" i="3"/>
  <c r="P588" i="3"/>
  <c r="BK588" i="3"/>
  <c r="J588" i="3"/>
  <c r="BE588" i="3" s="1"/>
  <c r="BI585" i="3"/>
  <c r="BH585" i="3"/>
  <c r="BG585" i="3"/>
  <c r="BF585" i="3"/>
  <c r="T585" i="3"/>
  <c r="R585" i="3"/>
  <c r="P585" i="3"/>
  <c r="BK585" i="3"/>
  <c r="J585" i="3"/>
  <c r="BE585" i="3" s="1"/>
  <c r="BI584" i="3"/>
  <c r="BH584" i="3"/>
  <c r="BG584" i="3"/>
  <c r="BF584" i="3"/>
  <c r="T584" i="3"/>
  <c r="R584" i="3"/>
  <c r="P584" i="3"/>
  <c r="BK584" i="3"/>
  <c r="J584" i="3"/>
  <c r="BE584" i="3" s="1"/>
  <c r="BI583" i="3"/>
  <c r="BH583" i="3"/>
  <c r="BG583" i="3"/>
  <c r="BF583" i="3"/>
  <c r="T583" i="3"/>
  <c r="R583" i="3"/>
  <c r="P583" i="3"/>
  <c r="BK583" i="3"/>
  <c r="J583" i="3"/>
  <c r="BE583" i="3" s="1"/>
  <c r="BI581" i="3"/>
  <c r="BH581" i="3"/>
  <c r="BG581" i="3"/>
  <c r="BF581" i="3"/>
  <c r="T581" i="3"/>
  <c r="R581" i="3"/>
  <c r="P581" i="3"/>
  <c r="BK581" i="3"/>
  <c r="J581" i="3"/>
  <c r="BE581" i="3" s="1"/>
  <c r="BI578" i="3"/>
  <c r="BH578" i="3"/>
  <c r="BG578" i="3"/>
  <c r="BF578" i="3"/>
  <c r="T578" i="3"/>
  <c r="R578" i="3"/>
  <c r="P578" i="3"/>
  <c r="BK578" i="3"/>
  <c r="J578" i="3"/>
  <c r="BE578" i="3" s="1"/>
  <c r="BI575" i="3"/>
  <c r="BH575" i="3"/>
  <c r="BG575" i="3"/>
  <c r="BF575" i="3"/>
  <c r="T575" i="3"/>
  <c r="R575" i="3"/>
  <c r="P575" i="3"/>
  <c r="BK575" i="3"/>
  <c r="J575" i="3"/>
  <c r="BE575" i="3" s="1"/>
  <c r="BI572" i="3"/>
  <c r="BH572" i="3"/>
  <c r="BG572" i="3"/>
  <c r="BF572" i="3"/>
  <c r="T572" i="3"/>
  <c r="R572" i="3"/>
  <c r="P572" i="3"/>
  <c r="BK572" i="3"/>
  <c r="J572" i="3"/>
  <c r="BE572" i="3" s="1"/>
  <c r="BI571" i="3"/>
  <c r="BH571" i="3"/>
  <c r="BG571" i="3"/>
  <c r="BF571" i="3"/>
  <c r="T571" i="3"/>
  <c r="R571" i="3"/>
  <c r="P571" i="3"/>
  <c r="BK571" i="3"/>
  <c r="J571" i="3"/>
  <c r="BE571" i="3" s="1"/>
  <c r="BI568" i="3"/>
  <c r="BH568" i="3"/>
  <c r="BG568" i="3"/>
  <c r="BF568" i="3"/>
  <c r="T568" i="3"/>
  <c r="R568" i="3"/>
  <c r="P568" i="3"/>
  <c r="BK568" i="3"/>
  <c r="J568" i="3"/>
  <c r="BE568" i="3" s="1"/>
  <c r="BI567" i="3"/>
  <c r="BH567" i="3"/>
  <c r="BG567" i="3"/>
  <c r="BF567" i="3"/>
  <c r="T567" i="3"/>
  <c r="R567" i="3"/>
  <c r="P567" i="3"/>
  <c r="BK567" i="3"/>
  <c r="J567" i="3"/>
  <c r="BE567" i="3" s="1"/>
  <c r="BI566" i="3"/>
  <c r="BH566" i="3"/>
  <c r="BG566" i="3"/>
  <c r="BF566" i="3"/>
  <c r="T566" i="3"/>
  <c r="R566" i="3"/>
  <c r="P566" i="3"/>
  <c r="BK566" i="3"/>
  <c r="J566" i="3"/>
  <c r="BE566" i="3" s="1"/>
  <c r="BI565" i="3"/>
  <c r="BH565" i="3"/>
  <c r="BG565" i="3"/>
  <c r="BF565" i="3"/>
  <c r="T565" i="3"/>
  <c r="R565" i="3"/>
  <c r="P565" i="3"/>
  <c r="BK565" i="3"/>
  <c r="J565" i="3"/>
  <c r="BE565" i="3" s="1"/>
  <c r="BI564" i="3"/>
  <c r="BH564" i="3"/>
  <c r="BG564" i="3"/>
  <c r="BF564" i="3"/>
  <c r="T564" i="3"/>
  <c r="R564" i="3"/>
  <c r="P564" i="3"/>
  <c r="BK564" i="3"/>
  <c r="J564" i="3"/>
  <c r="BE564" i="3" s="1"/>
  <c r="BI562" i="3"/>
  <c r="BH562" i="3"/>
  <c r="BG562" i="3"/>
  <c r="BF562" i="3"/>
  <c r="BE562" i="3"/>
  <c r="T562" i="3"/>
  <c r="R562" i="3"/>
  <c r="P562" i="3"/>
  <c r="BK562" i="3"/>
  <c r="J562" i="3"/>
  <c r="BI560" i="3"/>
  <c r="BH560" i="3"/>
  <c r="BG560" i="3"/>
  <c r="BF560" i="3"/>
  <c r="T560" i="3"/>
  <c r="R560" i="3"/>
  <c r="P560" i="3"/>
  <c r="BK560" i="3"/>
  <c r="J560" i="3"/>
  <c r="BE560" i="3" s="1"/>
  <c r="BI555" i="3"/>
  <c r="BH555" i="3"/>
  <c r="BG555" i="3"/>
  <c r="BF555" i="3"/>
  <c r="T555" i="3"/>
  <c r="R555" i="3"/>
  <c r="P555" i="3"/>
  <c r="BK555" i="3"/>
  <c r="J555" i="3"/>
  <c r="BE555" i="3" s="1"/>
  <c r="BI554" i="3"/>
  <c r="BH554" i="3"/>
  <c r="BG554" i="3"/>
  <c r="BF554" i="3"/>
  <c r="T554" i="3"/>
  <c r="R554" i="3"/>
  <c r="P554" i="3"/>
  <c r="BK554" i="3"/>
  <c r="J554" i="3"/>
  <c r="BE554" i="3" s="1"/>
  <c r="BI549" i="3"/>
  <c r="BH549" i="3"/>
  <c r="BG549" i="3"/>
  <c r="BF549" i="3"/>
  <c r="T549" i="3"/>
  <c r="R549" i="3"/>
  <c r="P549" i="3"/>
  <c r="BK549" i="3"/>
  <c r="J549" i="3"/>
  <c r="BE549" i="3" s="1"/>
  <c r="BI544" i="3"/>
  <c r="BH544" i="3"/>
  <c r="BG544" i="3"/>
  <c r="BF544" i="3"/>
  <c r="T544" i="3"/>
  <c r="R544" i="3"/>
  <c r="P544" i="3"/>
  <c r="BK544" i="3"/>
  <c r="J544" i="3"/>
  <c r="BE544" i="3" s="1"/>
  <c r="BI542" i="3"/>
  <c r="BH542" i="3"/>
  <c r="BG542" i="3"/>
  <c r="BF542" i="3"/>
  <c r="T542" i="3"/>
  <c r="R542" i="3"/>
  <c r="P542" i="3"/>
  <c r="BK542" i="3"/>
  <c r="J542" i="3"/>
  <c r="BE542" i="3" s="1"/>
  <c r="BI538" i="3"/>
  <c r="BH538" i="3"/>
  <c r="BG538" i="3"/>
  <c r="BF538" i="3"/>
  <c r="T538" i="3"/>
  <c r="R538" i="3"/>
  <c r="P538" i="3"/>
  <c r="BK538" i="3"/>
  <c r="J538" i="3"/>
  <c r="BE538" i="3" s="1"/>
  <c r="BI534" i="3"/>
  <c r="BH534" i="3"/>
  <c r="BG534" i="3"/>
  <c r="BF534" i="3"/>
  <c r="T534" i="3"/>
  <c r="R534" i="3"/>
  <c r="P534" i="3"/>
  <c r="BK534" i="3"/>
  <c r="J534" i="3"/>
  <c r="BE534" i="3" s="1"/>
  <c r="BI532" i="3"/>
  <c r="BH532" i="3"/>
  <c r="BG532" i="3"/>
  <c r="BF532" i="3"/>
  <c r="T532" i="3"/>
  <c r="R532" i="3"/>
  <c r="P532" i="3"/>
  <c r="BK532" i="3"/>
  <c r="J532" i="3"/>
  <c r="BE532" i="3" s="1"/>
  <c r="BI529" i="3"/>
  <c r="BH529" i="3"/>
  <c r="BG529" i="3"/>
  <c r="BF529" i="3"/>
  <c r="T529" i="3"/>
  <c r="R529" i="3"/>
  <c r="P529" i="3"/>
  <c r="BK529" i="3"/>
  <c r="J529" i="3"/>
  <c r="BE529" i="3" s="1"/>
  <c r="BI526" i="3"/>
  <c r="BH526" i="3"/>
  <c r="BG526" i="3"/>
  <c r="BF526" i="3"/>
  <c r="T526" i="3"/>
  <c r="R526" i="3"/>
  <c r="P526" i="3"/>
  <c r="BK526" i="3"/>
  <c r="J526" i="3"/>
  <c r="BE526" i="3" s="1"/>
  <c r="BI523" i="3"/>
  <c r="BH523" i="3"/>
  <c r="BG523" i="3"/>
  <c r="BF523" i="3"/>
  <c r="T523" i="3"/>
  <c r="R523" i="3"/>
  <c r="P523" i="3"/>
  <c r="BK523" i="3"/>
  <c r="J523" i="3"/>
  <c r="BE523" i="3" s="1"/>
  <c r="BI520" i="3"/>
  <c r="BH520" i="3"/>
  <c r="BG520" i="3"/>
  <c r="BF520" i="3"/>
  <c r="T520" i="3"/>
  <c r="R520" i="3"/>
  <c r="P520" i="3"/>
  <c r="BK520" i="3"/>
  <c r="J520" i="3"/>
  <c r="BE520" i="3" s="1"/>
  <c r="BI518" i="3"/>
  <c r="BH518" i="3"/>
  <c r="BG518" i="3"/>
  <c r="BF518" i="3"/>
  <c r="T518" i="3"/>
  <c r="R518" i="3"/>
  <c r="P518" i="3"/>
  <c r="BK518" i="3"/>
  <c r="J518" i="3"/>
  <c r="BE518" i="3" s="1"/>
  <c r="BI516" i="3"/>
  <c r="BH516" i="3"/>
  <c r="BG516" i="3"/>
  <c r="BF516" i="3"/>
  <c r="T516" i="3"/>
  <c r="R516" i="3"/>
  <c r="P516" i="3"/>
  <c r="BK516" i="3"/>
  <c r="J516" i="3"/>
  <c r="BE516" i="3" s="1"/>
  <c r="BI515" i="3"/>
  <c r="BH515" i="3"/>
  <c r="BG515" i="3"/>
  <c r="BF515" i="3"/>
  <c r="T515" i="3"/>
  <c r="R515" i="3"/>
  <c r="P515" i="3"/>
  <c r="BK515" i="3"/>
  <c r="J515" i="3"/>
  <c r="BE515" i="3" s="1"/>
  <c r="BI512" i="3"/>
  <c r="BH512" i="3"/>
  <c r="BG512" i="3"/>
  <c r="BF512" i="3"/>
  <c r="T512" i="3"/>
  <c r="T511" i="3" s="1"/>
  <c r="R512" i="3"/>
  <c r="P512" i="3"/>
  <c r="BK512" i="3"/>
  <c r="J512" i="3"/>
  <c r="BE512" i="3" s="1"/>
  <c r="BI510" i="3"/>
  <c r="BH510" i="3"/>
  <c r="BG510" i="3"/>
  <c r="BF510" i="3"/>
  <c r="T510" i="3"/>
  <c r="R510" i="3"/>
  <c r="P510" i="3"/>
  <c r="BK510" i="3"/>
  <c r="J510" i="3"/>
  <c r="BE510" i="3" s="1"/>
  <c r="BI507" i="3"/>
  <c r="BH507" i="3"/>
  <c r="BG507" i="3"/>
  <c r="BF507" i="3"/>
  <c r="T507" i="3"/>
  <c r="R507" i="3"/>
  <c r="P507" i="3"/>
  <c r="BK507" i="3"/>
  <c r="J507" i="3"/>
  <c r="BE507" i="3" s="1"/>
  <c r="BI503" i="3"/>
  <c r="BH503" i="3"/>
  <c r="BG503" i="3"/>
  <c r="BF503" i="3"/>
  <c r="T503" i="3"/>
  <c r="R503" i="3"/>
  <c r="P503" i="3"/>
  <c r="BK503" i="3"/>
  <c r="J503" i="3"/>
  <c r="BE503" i="3" s="1"/>
  <c r="BI502" i="3"/>
  <c r="BH502" i="3"/>
  <c r="BG502" i="3"/>
  <c r="BF502" i="3"/>
  <c r="T502" i="3"/>
  <c r="R502" i="3"/>
  <c r="P502" i="3"/>
  <c r="BK502" i="3"/>
  <c r="J502" i="3"/>
  <c r="BE502" i="3" s="1"/>
  <c r="BI496" i="3"/>
  <c r="BH496" i="3"/>
  <c r="BG496" i="3"/>
  <c r="BF496" i="3"/>
  <c r="T496" i="3"/>
  <c r="R496" i="3"/>
  <c r="P496" i="3"/>
  <c r="BK496" i="3"/>
  <c r="J496" i="3"/>
  <c r="BE496" i="3" s="1"/>
  <c r="BI494" i="3"/>
  <c r="BH494" i="3"/>
  <c r="BG494" i="3"/>
  <c r="BF494" i="3"/>
  <c r="T494" i="3"/>
  <c r="R494" i="3"/>
  <c r="P494" i="3"/>
  <c r="BK494" i="3"/>
  <c r="J494" i="3"/>
  <c r="BE494" i="3" s="1"/>
  <c r="BI491" i="3"/>
  <c r="BH491" i="3"/>
  <c r="BG491" i="3"/>
  <c r="BF491" i="3"/>
  <c r="T491" i="3"/>
  <c r="R491" i="3"/>
  <c r="P491" i="3"/>
  <c r="BK491" i="3"/>
  <c r="J491" i="3"/>
  <c r="BE491" i="3" s="1"/>
  <c r="BI489" i="3"/>
  <c r="BH489" i="3"/>
  <c r="BG489" i="3"/>
  <c r="BF489" i="3"/>
  <c r="T489" i="3"/>
  <c r="R489" i="3"/>
  <c r="P489" i="3"/>
  <c r="BK489" i="3"/>
  <c r="J489" i="3"/>
  <c r="BE489" i="3" s="1"/>
  <c r="BI486" i="3"/>
  <c r="BH486" i="3"/>
  <c r="BG486" i="3"/>
  <c r="BF486" i="3"/>
  <c r="T486" i="3"/>
  <c r="R486" i="3"/>
  <c r="P486" i="3"/>
  <c r="BK486" i="3"/>
  <c r="J486" i="3"/>
  <c r="BE486" i="3" s="1"/>
  <c r="BI485" i="3"/>
  <c r="BH485" i="3"/>
  <c r="BG485" i="3"/>
  <c r="BF485" i="3"/>
  <c r="T485" i="3"/>
  <c r="R485" i="3"/>
  <c r="P485" i="3"/>
  <c r="BK485" i="3"/>
  <c r="J485" i="3"/>
  <c r="BE485" i="3" s="1"/>
  <c r="BI482" i="3"/>
  <c r="BH482" i="3"/>
  <c r="BG482" i="3"/>
  <c r="BF482" i="3"/>
  <c r="T482" i="3"/>
  <c r="R482" i="3"/>
  <c r="P482" i="3"/>
  <c r="BK482" i="3"/>
  <c r="J482" i="3"/>
  <c r="BE482" i="3" s="1"/>
  <c r="BI480" i="3"/>
  <c r="BH480" i="3"/>
  <c r="BG480" i="3"/>
  <c r="BF480" i="3"/>
  <c r="T480" i="3"/>
  <c r="R480" i="3"/>
  <c r="P480" i="3"/>
  <c r="BK480" i="3"/>
  <c r="J480" i="3"/>
  <c r="BE480" i="3" s="1"/>
  <c r="BI477" i="3"/>
  <c r="BH477" i="3"/>
  <c r="BG477" i="3"/>
  <c r="BF477" i="3"/>
  <c r="T477" i="3"/>
  <c r="R477" i="3"/>
  <c r="P477" i="3"/>
  <c r="BK477" i="3"/>
  <c r="J477" i="3"/>
  <c r="BE477" i="3" s="1"/>
  <c r="BI475" i="3"/>
  <c r="BH475" i="3"/>
  <c r="BG475" i="3"/>
  <c r="BF475" i="3"/>
  <c r="T475" i="3"/>
  <c r="R475" i="3"/>
  <c r="P475" i="3"/>
  <c r="BK475" i="3"/>
  <c r="J475" i="3"/>
  <c r="BE475" i="3" s="1"/>
  <c r="BI472" i="3"/>
  <c r="BH472" i="3"/>
  <c r="BG472" i="3"/>
  <c r="BF472" i="3"/>
  <c r="BE472" i="3"/>
  <c r="T472" i="3"/>
  <c r="R472" i="3"/>
  <c r="P472" i="3"/>
  <c r="BK472" i="3"/>
  <c r="BK471" i="3" s="1"/>
  <c r="J471" i="3" s="1"/>
  <c r="J77" i="3" s="1"/>
  <c r="J472" i="3"/>
  <c r="BI470" i="3"/>
  <c r="BH470" i="3"/>
  <c r="BG470" i="3"/>
  <c r="BF470" i="3"/>
  <c r="T470" i="3"/>
  <c r="T469" i="3" s="1"/>
  <c r="R470" i="3"/>
  <c r="R469" i="3" s="1"/>
  <c r="P470" i="3"/>
  <c r="P469" i="3" s="1"/>
  <c r="BK470" i="3"/>
  <c r="BK469" i="3" s="1"/>
  <c r="J469" i="3" s="1"/>
  <c r="J76" i="3" s="1"/>
  <c r="J470" i="3"/>
  <c r="BE470" i="3" s="1"/>
  <c r="BI468" i="3"/>
  <c r="BH468" i="3"/>
  <c r="BG468" i="3"/>
  <c r="BF468" i="3"/>
  <c r="T468" i="3"/>
  <c r="R468" i="3"/>
  <c r="P468" i="3"/>
  <c r="BK468" i="3"/>
  <c r="J468" i="3"/>
  <c r="BE468" i="3" s="1"/>
  <c r="BI467" i="3"/>
  <c r="BH467" i="3"/>
  <c r="BG467" i="3"/>
  <c r="BF467" i="3"/>
  <c r="T467" i="3"/>
  <c r="R467" i="3"/>
  <c r="P467" i="3"/>
  <c r="BK467" i="3"/>
  <c r="J467" i="3"/>
  <c r="BE467" i="3" s="1"/>
  <c r="BI466" i="3"/>
  <c r="BH466" i="3"/>
  <c r="BG466" i="3"/>
  <c r="BF466" i="3"/>
  <c r="T466" i="3"/>
  <c r="R466" i="3"/>
  <c r="P466" i="3"/>
  <c r="BK466" i="3"/>
  <c r="J466" i="3"/>
  <c r="BE466" i="3" s="1"/>
  <c r="BI464" i="3"/>
  <c r="BH464" i="3"/>
  <c r="BG464" i="3"/>
  <c r="BF464" i="3"/>
  <c r="T464" i="3"/>
  <c r="R464" i="3"/>
  <c r="P464" i="3"/>
  <c r="BK464" i="3"/>
  <c r="J464" i="3"/>
  <c r="BE464" i="3" s="1"/>
  <c r="BI461" i="3"/>
  <c r="BH461" i="3"/>
  <c r="BG461" i="3"/>
  <c r="BF461" i="3"/>
  <c r="T461" i="3"/>
  <c r="R461" i="3"/>
  <c r="P461" i="3"/>
  <c r="BK461" i="3"/>
  <c r="J461" i="3"/>
  <c r="BE461" i="3" s="1"/>
  <c r="BI459" i="3"/>
  <c r="BH459" i="3"/>
  <c r="BG459" i="3"/>
  <c r="BF459" i="3"/>
  <c r="T459" i="3"/>
  <c r="R459" i="3"/>
  <c r="P459" i="3"/>
  <c r="BK459" i="3"/>
  <c r="J459" i="3"/>
  <c r="BE459" i="3" s="1"/>
  <c r="BI455" i="3"/>
  <c r="BH455" i="3"/>
  <c r="BG455" i="3"/>
  <c r="BF455" i="3"/>
  <c r="T455" i="3"/>
  <c r="R455" i="3"/>
  <c r="P455" i="3"/>
  <c r="BK455" i="3"/>
  <c r="J455" i="3"/>
  <c r="BE455" i="3" s="1"/>
  <c r="BI451" i="3"/>
  <c r="BH451" i="3"/>
  <c r="BG451" i="3"/>
  <c r="BF451" i="3"/>
  <c r="BE451" i="3"/>
  <c r="T451" i="3"/>
  <c r="R451" i="3"/>
  <c r="P451" i="3"/>
  <c r="BK451" i="3"/>
  <c r="J451" i="3"/>
  <c r="BI447" i="3"/>
  <c r="BH447" i="3"/>
  <c r="BG447" i="3"/>
  <c r="BF447" i="3"/>
  <c r="T447" i="3"/>
  <c r="R447" i="3"/>
  <c r="P447" i="3"/>
  <c r="BK447" i="3"/>
  <c r="J447" i="3"/>
  <c r="BE447" i="3" s="1"/>
  <c r="BI444" i="3"/>
  <c r="BH444" i="3"/>
  <c r="BG444" i="3"/>
  <c r="BF444" i="3"/>
  <c r="BE444" i="3"/>
  <c r="T444" i="3"/>
  <c r="R444" i="3"/>
  <c r="P444" i="3"/>
  <c r="BK444" i="3"/>
  <c r="J444" i="3"/>
  <c r="BI441" i="3"/>
  <c r="BH441" i="3"/>
  <c r="BG441" i="3"/>
  <c r="BF441" i="3"/>
  <c r="T441" i="3"/>
  <c r="T440" i="3" s="1"/>
  <c r="R441" i="3"/>
  <c r="P441" i="3"/>
  <c r="BK441" i="3"/>
  <c r="J441" i="3"/>
  <c r="BE441" i="3" s="1"/>
  <c r="BI439" i="3"/>
  <c r="BH439" i="3"/>
  <c r="BG439" i="3"/>
  <c r="BF439" i="3"/>
  <c r="T439" i="3"/>
  <c r="R439" i="3"/>
  <c r="P439" i="3"/>
  <c r="BK439" i="3"/>
  <c r="J439" i="3"/>
  <c r="BE439" i="3" s="1"/>
  <c r="BI437" i="3"/>
  <c r="BH437" i="3"/>
  <c r="BG437" i="3"/>
  <c r="BF437" i="3"/>
  <c r="T437" i="3"/>
  <c r="R437" i="3"/>
  <c r="P437" i="3"/>
  <c r="BK437" i="3"/>
  <c r="J437" i="3"/>
  <c r="BE437" i="3" s="1"/>
  <c r="BI436" i="3"/>
  <c r="BH436" i="3"/>
  <c r="BG436" i="3"/>
  <c r="BF436" i="3"/>
  <c r="T436" i="3"/>
  <c r="R436" i="3"/>
  <c r="P436" i="3"/>
  <c r="BK436" i="3"/>
  <c r="J436" i="3"/>
  <c r="BE436" i="3" s="1"/>
  <c r="BI434" i="3"/>
  <c r="BH434" i="3"/>
  <c r="BG434" i="3"/>
  <c r="BF434" i="3"/>
  <c r="T434" i="3"/>
  <c r="R434" i="3"/>
  <c r="P434" i="3"/>
  <c r="BK434" i="3"/>
  <c r="J434" i="3"/>
  <c r="BE434" i="3" s="1"/>
  <c r="BI431" i="3"/>
  <c r="BH431" i="3"/>
  <c r="BG431" i="3"/>
  <c r="BF431" i="3"/>
  <c r="T431" i="3"/>
  <c r="R431" i="3"/>
  <c r="P431" i="3"/>
  <c r="BK431" i="3"/>
  <c r="J431" i="3"/>
  <c r="BE431" i="3" s="1"/>
  <c r="BI429" i="3"/>
  <c r="BH429" i="3"/>
  <c r="BG429" i="3"/>
  <c r="BF429" i="3"/>
  <c r="T429" i="3"/>
  <c r="R429" i="3"/>
  <c r="P429" i="3"/>
  <c r="BK429" i="3"/>
  <c r="J429" i="3"/>
  <c r="BE429" i="3" s="1"/>
  <c r="BI428" i="3"/>
  <c r="BH428" i="3"/>
  <c r="BG428" i="3"/>
  <c r="BF428" i="3"/>
  <c r="T428" i="3"/>
  <c r="R428" i="3"/>
  <c r="P428" i="3"/>
  <c r="BK428" i="3"/>
  <c r="J428" i="3"/>
  <c r="BE428" i="3" s="1"/>
  <c r="BI426" i="3"/>
  <c r="BH426" i="3"/>
  <c r="BG426" i="3"/>
  <c r="BF426" i="3"/>
  <c r="T426" i="3"/>
  <c r="R426" i="3"/>
  <c r="P426" i="3"/>
  <c r="BK426" i="3"/>
  <c r="J426" i="3"/>
  <c r="BE426" i="3" s="1"/>
  <c r="BI422" i="3"/>
  <c r="BH422" i="3"/>
  <c r="BG422" i="3"/>
  <c r="BF422" i="3"/>
  <c r="T422" i="3"/>
  <c r="R422" i="3"/>
  <c r="P422" i="3"/>
  <c r="BK422" i="3"/>
  <c r="J422" i="3"/>
  <c r="BE422" i="3" s="1"/>
  <c r="BI419" i="3"/>
  <c r="BH419" i="3"/>
  <c r="BG419" i="3"/>
  <c r="BF419" i="3"/>
  <c r="T419" i="3"/>
  <c r="T418" i="3" s="1"/>
  <c r="R419" i="3"/>
  <c r="R418" i="3" s="1"/>
  <c r="P419" i="3"/>
  <c r="P418" i="3" s="1"/>
  <c r="BK419" i="3"/>
  <c r="BK418" i="3" s="1"/>
  <c r="J418" i="3" s="1"/>
  <c r="J72" i="3" s="1"/>
  <c r="J419" i="3"/>
  <c r="BE419" i="3" s="1"/>
  <c r="BI417" i="3"/>
  <c r="BH417" i="3"/>
  <c r="BG417" i="3"/>
  <c r="BF417" i="3"/>
  <c r="T417" i="3"/>
  <c r="R417" i="3"/>
  <c r="P417" i="3"/>
  <c r="BK417" i="3"/>
  <c r="J417" i="3"/>
  <c r="BE417" i="3" s="1"/>
  <c r="BI415" i="3"/>
  <c r="BH415" i="3"/>
  <c r="BG415" i="3"/>
  <c r="BF415" i="3"/>
  <c r="T415" i="3"/>
  <c r="R415" i="3"/>
  <c r="P415" i="3"/>
  <c r="BK415" i="3"/>
  <c r="J415" i="3"/>
  <c r="BE415" i="3" s="1"/>
  <c r="BI414" i="3"/>
  <c r="BH414" i="3"/>
  <c r="BG414" i="3"/>
  <c r="BF414" i="3"/>
  <c r="T414" i="3"/>
  <c r="R414" i="3"/>
  <c r="P414" i="3"/>
  <c r="BK414" i="3"/>
  <c r="J414" i="3"/>
  <c r="BE414" i="3" s="1"/>
  <c r="BI413" i="3"/>
  <c r="BH413" i="3"/>
  <c r="BG413" i="3"/>
  <c r="BF413" i="3"/>
  <c r="T413" i="3"/>
  <c r="R413" i="3"/>
  <c r="R412" i="3" s="1"/>
  <c r="P413" i="3"/>
  <c r="P412" i="3" s="1"/>
  <c r="BK413" i="3"/>
  <c r="J413" i="3"/>
  <c r="BE413" i="3" s="1"/>
  <c r="BI409" i="3"/>
  <c r="BH409" i="3"/>
  <c r="BG409" i="3"/>
  <c r="BF409" i="3"/>
  <c r="T409" i="3"/>
  <c r="T408" i="3" s="1"/>
  <c r="R409" i="3"/>
  <c r="R408" i="3" s="1"/>
  <c r="P409" i="3"/>
  <c r="P408" i="3" s="1"/>
  <c r="BK409" i="3"/>
  <c r="BK408" i="3" s="1"/>
  <c r="J408" i="3" s="1"/>
  <c r="J70" i="3" s="1"/>
  <c r="J409" i="3"/>
  <c r="BE409" i="3" s="1"/>
  <c r="BI405" i="3"/>
  <c r="BH405" i="3"/>
  <c r="BG405" i="3"/>
  <c r="BF405" i="3"/>
  <c r="T405" i="3"/>
  <c r="R405" i="3"/>
  <c r="P405" i="3"/>
  <c r="BK405" i="3"/>
  <c r="J405" i="3"/>
  <c r="BE405" i="3" s="1"/>
  <c r="BI402" i="3"/>
  <c r="BH402" i="3"/>
  <c r="BG402" i="3"/>
  <c r="BF402" i="3"/>
  <c r="T402" i="3"/>
  <c r="R402" i="3"/>
  <c r="P402" i="3"/>
  <c r="BK402" i="3"/>
  <c r="J402" i="3"/>
  <c r="BE402" i="3" s="1"/>
  <c r="BI399" i="3"/>
  <c r="BH399" i="3"/>
  <c r="BG399" i="3"/>
  <c r="BF399" i="3"/>
  <c r="T399" i="3"/>
  <c r="R399" i="3"/>
  <c r="P399" i="3"/>
  <c r="BK399" i="3"/>
  <c r="J399" i="3"/>
  <c r="BE399" i="3" s="1"/>
  <c r="BI395" i="3"/>
  <c r="BH395" i="3"/>
  <c r="BG395" i="3"/>
  <c r="BF395" i="3"/>
  <c r="T395" i="3"/>
  <c r="R395" i="3"/>
  <c r="P395" i="3"/>
  <c r="BK395" i="3"/>
  <c r="J395" i="3"/>
  <c r="BE395" i="3" s="1"/>
  <c r="BI394" i="3"/>
  <c r="BH394" i="3"/>
  <c r="BG394" i="3"/>
  <c r="BF394" i="3"/>
  <c r="T394" i="3"/>
  <c r="R394" i="3"/>
  <c r="P394" i="3"/>
  <c r="BK394" i="3"/>
  <c r="J394" i="3"/>
  <c r="BE394" i="3" s="1"/>
  <c r="BI388" i="3"/>
  <c r="BH388" i="3"/>
  <c r="BG388" i="3"/>
  <c r="BF388" i="3"/>
  <c r="T388" i="3"/>
  <c r="T387" i="3" s="1"/>
  <c r="R388" i="3"/>
  <c r="R387" i="3" s="1"/>
  <c r="P388" i="3"/>
  <c r="P387" i="3" s="1"/>
  <c r="BK388" i="3"/>
  <c r="BK387" i="3" s="1"/>
  <c r="J387" i="3" s="1"/>
  <c r="J68" i="3" s="1"/>
  <c r="J388" i="3"/>
  <c r="BE388" i="3" s="1"/>
  <c r="BI386" i="3"/>
  <c r="BH386" i="3"/>
  <c r="BG386" i="3"/>
  <c r="BF386" i="3"/>
  <c r="BE386" i="3"/>
  <c r="T386" i="3"/>
  <c r="R386" i="3"/>
  <c r="P386" i="3"/>
  <c r="BK386" i="3"/>
  <c r="J386" i="3"/>
  <c r="BI383" i="3"/>
  <c r="BH383" i="3"/>
  <c r="BG383" i="3"/>
  <c r="BF383" i="3"/>
  <c r="T383" i="3"/>
  <c r="R383" i="3"/>
  <c r="P383" i="3"/>
  <c r="BK383" i="3"/>
  <c r="J383" i="3"/>
  <c r="BE383" i="3" s="1"/>
  <c r="BI380" i="3"/>
  <c r="BH380" i="3"/>
  <c r="BG380" i="3"/>
  <c r="BF380" i="3"/>
  <c r="T380" i="3"/>
  <c r="R380" i="3"/>
  <c r="P380" i="3"/>
  <c r="BK380" i="3"/>
  <c r="J380" i="3"/>
  <c r="BE380" i="3" s="1"/>
  <c r="BI374" i="3"/>
  <c r="BH374" i="3"/>
  <c r="BG374" i="3"/>
  <c r="BF374" i="3"/>
  <c r="T374" i="3"/>
  <c r="R374" i="3"/>
  <c r="P374" i="3"/>
  <c r="BK374" i="3"/>
  <c r="J374" i="3"/>
  <c r="BE374" i="3" s="1"/>
  <c r="BI373" i="3"/>
  <c r="BH373" i="3"/>
  <c r="BG373" i="3"/>
  <c r="BF373" i="3"/>
  <c r="T373" i="3"/>
  <c r="R373" i="3"/>
  <c r="P373" i="3"/>
  <c r="BK373" i="3"/>
  <c r="J373" i="3"/>
  <c r="BE373" i="3" s="1"/>
  <c r="BI370" i="3"/>
  <c r="BH370" i="3"/>
  <c r="BG370" i="3"/>
  <c r="BF370" i="3"/>
  <c r="T370" i="3"/>
  <c r="R370" i="3"/>
  <c r="P370" i="3"/>
  <c r="BK370" i="3"/>
  <c r="J370" i="3"/>
  <c r="BE370" i="3" s="1"/>
  <c r="BI369" i="3"/>
  <c r="BH369" i="3"/>
  <c r="BG369" i="3"/>
  <c r="BF369" i="3"/>
  <c r="T369" i="3"/>
  <c r="R369" i="3"/>
  <c r="P369" i="3"/>
  <c r="BK369" i="3"/>
  <c r="J369" i="3"/>
  <c r="BE369" i="3" s="1"/>
  <c r="BI366" i="3"/>
  <c r="BH366" i="3"/>
  <c r="BG366" i="3"/>
  <c r="BF366" i="3"/>
  <c r="T366" i="3"/>
  <c r="R366" i="3"/>
  <c r="P366" i="3"/>
  <c r="BK366" i="3"/>
  <c r="J366" i="3"/>
  <c r="BE366" i="3" s="1"/>
  <c r="BI363" i="3"/>
  <c r="BH363" i="3"/>
  <c r="BG363" i="3"/>
  <c r="BF363" i="3"/>
  <c r="T363" i="3"/>
  <c r="R363" i="3"/>
  <c r="P363" i="3"/>
  <c r="BK363" i="3"/>
  <c r="J363" i="3"/>
  <c r="BE363" i="3" s="1"/>
  <c r="BI360" i="3"/>
  <c r="BH360" i="3"/>
  <c r="BG360" i="3"/>
  <c r="BF360" i="3"/>
  <c r="T360" i="3"/>
  <c r="R360" i="3"/>
  <c r="P360" i="3"/>
  <c r="BK360" i="3"/>
  <c r="J360" i="3"/>
  <c r="BE360" i="3" s="1"/>
  <c r="BI350" i="3"/>
  <c r="BH350" i="3"/>
  <c r="BG350" i="3"/>
  <c r="BF350" i="3"/>
  <c r="T350" i="3"/>
  <c r="R350" i="3"/>
  <c r="P350" i="3"/>
  <c r="BK350" i="3"/>
  <c r="J350" i="3"/>
  <c r="BE350" i="3" s="1"/>
  <c r="BI345" i="3"/>
  <c r="BH345" i="3"/>
  <c r="BG345" i="3"/>
  <c r="BF345" i="3"/>
  <c r="T345" i="3"/>
  <c r="R345" i="3"/>
  <c r="P345" i="3"/>
  <c r="BK345" i="3"/>
  <c r="J345" i="3"/>
  <c r="BE345" i="3" s="1"/>
  <c r="BI341" i="3"/>
  <c r="BH341" i="3"/>
  <c r="BG341" i="3"/>
  <c r="BF341" i="3"/>
  <c r="T341" i="3"/>
  <c r="R341" i="3"/>
  <c r="P341" i="3"/>
  <c r="BK341" i="3"/>
  <c r="J341" i="3"/>
  <c r="BE341" i="3" s="1"/>
  <c r="BI340" i="3"/>
  <c r="BH340" i="3"/>
  <c r="BG340" i="3"/>
  <c r="BF340" i="3"/>
  <c r="T340" i="3"/>
  <c r="R340" i="3"/>
  <c r="P340" i="3"/>
  <c r="BK340" i="3"/>
  <c r="J340" i="3"/>
  <c r="BE340" i="3" s="1"/>
  <c r="BI339" i="3"/>
  <c r="BH339" i="3"/>
  <c r="BG339" i="3"/>
  <c r="BF339" i="3"/>
  <c r="BE339" i="3"/>
  <c r="T339" i="3"/>
  <c r="R339" i="3"/>
  <c r="P339" i="3"/>
  <c r="BK339" i="3"/>
  <c r="J339" i="3"/>
  <c r="BI332" i="3"/>
  <c r="BH332" i="3"/>
  <c r="BG332" i="3"/>
  <c r="BF332" i="3"/>
  <c r="T332" i="3"/>
  <c r="R332" i="3"/>
  <c r="P332" i="3"/>
  <c r="BK332" i="3"/>
  <c r="J332" i="3"/>
  <c r="BE332" i="3" s="1"/>
  <c r="BI331" i="3"/>
  <c r="BH331" i="3"/>
  <c r="BG331" i="3"/>
  <c r="BF331" i="3"/>
  <c r="T331" i="3"/>
  <c r="R331" i="3"/>
  <c r="P331" i="3"/>
  <c r="BK331" i="3"/>
  <c r="J331" i="3"/>
  <c r="BE331" i="3" s="1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3" i="3"/>
  <c r="BH323" i="3"/>
  <c r="BG323" i="3"/>
  <c r="BF323" i="3"/>
  <c r="T323" i="3"/>
  <c r="R323" i="3"/>
  <c r="P323" i="3"/>
  <c r="BK323" i="3"/>
  <c r="J323" i="3"/>
  <c r="BE323" i="3" s="1"/>
  <c r="BI320" i="3"/>
  <c r="BH320" i="3"/>
  <c r="BG320" i="3"/>
  <c r="BF320" i="3"/>
  <c r="BE320" i="3"/>
  <c r="T320" i="3"/>
  <c r="R320" i="3"/>
  <c r="P320" i="3"/>
  <c r="BK320" i="3"/>
  <c r="J320" i="3"/>
  <c r="BI317" i="3"/>
  <c r="BH317" i="3"/>
  <c r="BG317" i="3"/>
  <c r="BF317" i="3"/>
  <c r="T317" i="3"/>
  <c r="R317" i="3"/>
  <c r="P317" i="3"/>
  <c r="BK317" i="3"/>
  <c r="J317" i="3"/>
  <c r="BE317" i="3" s="1"/>
  <c r="BI314" i="3"/>
  <c r="BH314" i="3"/>
  <c r="BG314" i="3"/>
  <c r="BF314" i="3"/>
  <c r="BE314" i="3"/>
  <c r="T314" i="3"/>
  <c r="R314" i="3"/>
  <c r="P314" i="3"/>
  <c r="BK314" i="3"/>
  <c r="J314" i="3"/>
  <c r="BI309" i="3"/>
  <c r="BH309" i="3"/>
  <c r="BG309" i="3"/>
  <c r="BF309" i="3"/>
  <c r="T309" i="3"/>
  <c r="R309" i="3"/>
  <c r="P309" i="3"/>
  <c r="BK309" i="3"/>
  <c r="J309" i="3"/>
  <c r="BE309" i="3" s="1"/>
  <c r="BI308" i="3"/>
  <c r="BH308" i="3"/>
  <c r="BG308" i="3"/>
  <c r="BF308" i="3"/>
  <c r="T308" i="3"/>
  <c r="R308" i="3"/>
  <c r="P308" i="3"/>
  <c r="BK308" i="3"/>
  <c r="J308" i="3"/>
  <c r="BE308" i="3" s="1"/>
  <c r="BI306" i="3"/>
  <c r="BH306" i="3"/>
  <c r="BG306" i="3"/>
  <c r="BF306" i="3"/>
  <c r="T306" i="3"/>
  <c r="R306" i="3"/>
  <c r="P306" i="3"/>
  <c r="BK306" i="3"/>
  <c r="J306" i="3"/>
  <c r="BE306" i="3" s="1"/>
  <c r="BI302" i="3"/>
  <c r="BH302" i="3"/>
  <c r="BG302" i="3"/>
  <c r="BF302" i="3"/>
  <c r="T302" i="3"/>
  <c r="R302" i="3"/>
  <c r="P302" i="3"/>
  <c r="BK302" i="3"/>
  <c r="J302" i="3"/>
  <c r="BE302" i="3" s="1"/>
  <c r="BI298" i="3"/>
  <c r="BH298" i="3"/>
  <c r="BG298" i="3"/>
  <c r="BF298" i="3"/>
  <c r="T298" i="3"/>
  <c r="R298" i="3"/>
  <c r="P298" i="3"/>
  <c r="BK298" i="3"/>
  <c r="J298" i="3"/>
  <c r="BE298" i="3" s="1"/>
  <c r="BI294" i="3"/>
  <c r="BH294" i="3"/>
  <c r="BG294" i="3"/>
  <c r="BF294" i="3"/>
  <c r="T294" i="3"/>
  <c r="R294" i="3"/>
  <c r="P294" i="3"/>
  <c r="BK294" i="3"/>
  <c r="J294" i="3"/>
  <c r="BE294" i="3" s="1"/>
  <c r="BI293" i="3"/>
  <c r="BH293" i="3"/>
  <c r="BG293" i="3"/>
  <c r="BF293" i="3"/>
  <c r="T293" i="3"/>
  <c r="R293" i="3"/>
  <c r="P293" i="3"/>
  <c r="BK293" i="3"/>
  <c r="J293" i="3"/>
  <c r="BE293" i="3" s="1"/>
  <c r="BI292" i="3"/>
  <c r="BH292" i="3"/>
  <c r="BG292" i="3"/>
  <c r="BF292" i="3"/>
  <c r="T292" i="3"/>
  <c r="R292" i="3"/>
  <c r="P292" i="3"/>
  <c r="BK292" i="3"/>
  <c r="J292" i="3"/>
  <c r="BE292" i="3" s="1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R288" i="3"/>
  <c r="P288" i="3"/>
  <c r="BK288" i="3"/>
  <c r="J288" i="3"/>
  <c r="BE288" i="3" s="1"/>
  <c r="BI285" i="3"/>
  <c r="BH285" i="3"/>
  <c r="BG285" i="3"/>
  <c r="BF285" i="3"/>
  <c r="T285" i="3"/>
  <c r="R285" i="3"/>
  <c r="P285" i="3"/>
  <c r="BK285" i="3"/>
  <c r="J285" i="3"/>
  <c r="BE285" i="3" s="1"/>
  <c r="BI282" i="3"/>
  <c r="BH282" i="3"/>
  <c r="BG282" i="3"/>
  <c r="BF282" i="3"/>
  <c r="T282" i="3"/>
  <c r="R282" i="3"/>
  <c r="P282" i="3"/>
  <c r="BK282" i="3"/>
  <c r="J282" i="3"/>
  <c r="BE282" i="3" s="1"/>
  <c r="BI280" i="3"/>
  <c r="BH280" i="3"/>
  <c r="BG280" i="3"/>
  <c r="BF280" i="3"/>
  <c r="BE280" i="3"/>
  <c r="T280" i="3"/>
  <c r="R280" i="3"/>
  <c r="P280" i="3"/>
  <c r="BK280" i="3"/>
  <c r="J280" i="3"/>
  <c r="BI279" i="3"/>
  <c r="BH279" i="3"/>
  <c r="BG279" i="3"/>
  <c r="BF279" i="3"/>
  <c r="T279" i="3"/>
  <c r="R279" i="3"/>
  <c r="P279" i="3"/>
  <c r="BK279" i="3"/>
  <c r="J279" i="3"/>
  <c r="BE279" i="3" s="1"/>
  <c r="BI276" i="3"/>
  <c r="BH276" i="3"/>
  <c r="BG276" i="3"/>
  <c r="BF276" i="3"/>
  <c r="T276" i="3"/>
  <c r="R276" i="3"/>
  <c r="P276" i="3"/>
  <c r="BK276" i="3"/>
  <c r="J276" i="3"/>
  <c r="BE276" i="3" s="1"/>
  <c r="BI275" i="3"/>
  <c r="BH275" i="3"/>
  <c r="BG275" i="3"/>
  <c r="BF275" i="3"/>
  <c r="T275" i="3"/>
  <c r="R275" i="3"/>
  <c r="P275" i="3"/>
  <c r="BK275" i="3"/>
  <c r="J275" i="3"/>
  <c r="BE275" i="3" s="1"/>
  <c r="BI271" i="3"/>
  <c r="BH271" i="3"/>
  <c r="BG271" i="3"/>
  <c r="BF271" i="3"/>
  <c r="T271" i="3"/>
  <c r="R271" i="3"/>
  <c r="P271" i="3"/>
  <c r="BK271" i="3"/>
  <c r="J271" i="3"/>
  <c r="BE271" i="3" s="1"/>
  <c r="BI267" i="3"/>
  <c r="BH267" i="3"/>
  <c r="BG267" i="3"/>
  <c r="BF267" i="3"/>
  <c r="T267" i="3"/>
  <c r="R267" i="3"/>
  <c r="P267" i="3"/>
  <c r="BK267" i="3"/>
  <c r="J267" i="3"/>
  <c r="BE267" i="3" s="1"/>
  <c r="BI265" i="3"/>
  <c r="BH265" i="3"/>
  <c r="BG265" i="3"/>
  <c r="BF265" i="3"/>
  <c r="T265" i="3"/>
  <c r="R265" i="3"/>
  <c r="P265" i="3"/>
  <c r="BK265" i="3"/>
  <c r="J265" i="3"/>
  <c r="BE265" i="3" s="1"/>
  <c r="BI262" i="3"/>
  <c r="BH262" i="3"/>
  <c r="BG262" i="3"/>
  <c r="BF262" i="3"/>
  <c r="T262" i="3"/>
  <c r="R262" i="3"/>
  <c r="P262" i="3"/>
  <c r="BK262" i="3"/>
  <c r="J262" i="3"/>
  <c r="BE262" i="3" s="1"/>
  <c r="BI261" i="3"/>
  <c r="BH261" i="3"/>
  <c r="BG261" i="3"/>
  <c r="BF261" i="3"/>
  <c r="T261" i="3"/>
  <c r="R261" i="3"/>
  <c r="P261" i="3"/>
  <c r="BK261" i="3"/>
  <c r="J261" i="3"/>
  <c r="BE261" i="3" s="1"/>
  <c r="BI258" i="3"/>
  <c r="BH258" i="3"/>
  <c r="BG258" i="3"/>
  <c r="BF258" i="3"/>
  <c r="T258" i="3"/>
  <c r="R258" i="3"/>
  <c r="P258" i="3"/>
  <c r="BK258" i="3"/>
  <c r="J258" i="3"/>
  <c r="BE258" i="3" s="1"/>
  <c r="BI256" i="3"/>
  <c r="BH256" i="3"/>
  <c r="BG256" i="3"/>
  <c r="BF256" i="3"/>
  <c r="BE256" i="3"/>
  <c r="T256" i="3"/>
  <c r="R256" i="3"/>
  <c r="P256" i="3"/>
  <c r="BK256" i="3"/>
  <c r="J256" i="3"/>
  <c r="BI254" i="3"/>
  <c r="BH254" i="3"/>
  <c r="BG254" i="3"/>
  <c r="BF254" i="3"/>
  <c r="T254" i="3"/>
  <c r="R254" i="3"/>
  <c r="P254" i="3"/>
  <c r="BK254" i="3"/>
  <c r="J254" i="3"/>
  <c r="BE254" i="3" s="1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 s="1"/>
  <c r="BI245" i="3"/>
  <c r="BH245" i="3"/>
  <c r="BG245" i="3"/>
  <c r="BF245" i="3"/>
  <c r="T245" i="3"/>
  <c r="R245" i="3"/>
  <c r="P245" i="3"/>
  <c r="BK245" i="3"/>
  <c r="J245" i="3"/>
  <c r="BE245" i="3" s="1"/>
  <c r="BI241" i="3"/>
  <c r="BH241" i="3"/>
  <c r="BG241" i="3"/>
  <c r="BF241" i="3"/>
  <c r="T241" i="3"/>
  <c r="R241" i="3"/>
  <c r="P241" i="3"/>
  <c r="BK241" i="3"/>
  <c r="J241" i="3"/>
  <c r="BE241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29" i="3"/>
  <c r="BH229" i="3"/>
  <c r="BG229" i="3"/>
  <c r="BF229" i="3"/>
  <c r="T229" i="3"/>
  <c r="R229" i="3"/>
  <c r="P229" i="3"/>
  <c r="BK229" i="3"/>
  <c r="J229" i="3"/>
  <c r="BE229" i="3" s="1"/>
  <c r="BI221" i="3"/>
  <c r="BH221" i="3"/>
  <c r="BG221" i="3"/>
  <c r="BF221" i="3"/>
  <c r="T221" i="3"/>
  <c r="R221" i="3"/>
  <c r="P221" i="3"/>
  <c r="BK221" i="3"/>
  <c r="J221" i="3"/>
  <c r="BE221" i="3" s="1"/>
  <c r="BI217" i="3"/>
  <c r="BH217" i="3"/>
  <c r="BG217" i="3"/>
  <c r="BF217" i="3"/>
  <c r="T217" i="3"/>
  <c r="R217" i="3"/>
  <c r="P217" i="3"/>
  <c r="BK217" i="3"/>
  <c r="J217" i="3"/>
  <c r="BE217" i="3" s="1"/>
  <c r="BI215" i="3"/>
  <c r="BH215" i="3"/>
  <c r="BG215" i="3"/>
  <c r="BF215" i="3"/>
  <c r="T215" i="3"/>
  <c r="R215" i="3"/>
  <c r="P215" i="3"/>
  <c r="BK215" i="3"/>
  <c r="J215" i="3"/>
  <c r="BE215" i="3" s="1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06" i="3"/>
  <c r="BH206" i="3"/>
  <c r="BG206" i="3"/>
  <c r="BF206" i="3"/>
  <c r="T206" i="3"/>
  <c r="R206" i="3"/>
  <c r="P206" i="3"/>
  <c r="BK206" i="3"/>
  <c r="J206" i="3"/>
  <c r="BE206" i="3" s="1"/>
  <c r="BI203" i="3"/>
  <c r="BH203" i="3"/>
  <c r="BG203" i="3"/>
  <c r="BF203" i="3"/>
  <c r="T203" i="3"/>
  <c r="R203" i="3"/>
  <c r="R202" i="3" s="1"/>
  <c r="P203" i="3"/>
  <c r="P202" i="3" s="1"/>
  <c r="BK203" i="3"/>
  <c r="J203" i="3"/>
  <c r="BE203" i="3" s="1"/>
  <c r="BI199" i="3"/>
  <c r="BH199" i="3"/>
  <c r="BG199" i="3"/>
  <c r="BF199" i="3"/>
  <c r="T199" i="3"/>
  <c r="R199" i="3"/>
  <c r="P199" i="3"/>
  <c r="BK199" i="3"/>
  <c r="J199" i="3"/>
  <c r="BE199" i="3" s="1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1" i="3"/>
  <c r="BH191" i="3"/>
  <c r="BG191" i="3"/>
  <c r="BF191" i="3"/>
  <c r="T191" i="3"/>
  <c r="R191" i="3"/>
  <c r="P191" i="3"/>
  <c r="BK191" i="3"/>
  <c r="J191" i="3"/>
  <c r="BE191" i="3" s="1"/>
  <c r="BI185" i="3"/>
  <c r="BH185" i="3"/>
  <c r="BG185" i="3"/>
  <c r="BF185" i="3"/>
  <c r="T185" i="3"/>
  <c r="R185" i="3"/>
  <c r="P185" i="3"/>
  <c r="BK185" i="3"/>
  <c r="J185" i="3"/>
  <c r="BE185" i="3" s="1"/>
  <c r="BI179" i="3"/>
  <c r="BH179" i="3"/>
  <c r="BG179" i="3"/>
  <c r="BF179" i="3"/>
  <c r="T179" i="3"/>
  <c r="R179" i="3"/>
  <c r="P179" i="3"/>
  <c r="BK179" i="3"/>
  <c r="J179" i="3"/>
  <c r="BE179" i="3" s="1"/>
  <c r="BI175" i="3"/>
  <c r="BH175" i="3"/>
  <c r="BG175" i="3"/>
  <c r="BF175" i="3"/>
  <c r="T175" i="3"/>
  <c r="R175" i="3"/>
  <c r="P175" i="3"/>
  <c r="BK175" i="3"/>
  <c r="J175" i="3"/>
  <c r="BE175" i="3" s="1"/>
  <c r="BI168" i="3"/>
  <c r="BH168" i="3"/>
  <c r="BG168" i="3"/>
  <c r="BF168" i="3"/>
  <c r="T168" i="3"/>
  <c r="R168" i="3"/>
  <c r="P168" i="3"/>
  <c r="BK168" i="3"/>
  <c r="J168" i="3"/>
  <c r="BE168" i="3" s="1"/>
  <c r="BI165" i="3"/>
  <c r="BH165" i="3"/>
  <c r="BG165" i="3"/>
  <c r="BF165" i="3"/>
  <c r="T165" i="3"/>
  <c r="R165" i="3"/>
  <c r="P165" i="3"/>
  <c r="BK165" i="3"/>
  <c r="J165" i="3"/>
  <c r="BE165" i="3" s="1"/>
  <c r="BI162" i="3"/>
  <c r="BH162" i="3"/>
  <c r="BG162" i="3"/>
  <c r="BF162" i="3"/>
  <c r="BE162" i="3"/>
  <c r="T162" i="3"/>
  <c r="R162" i="3"/>
  <c r="P162" i="3"/>
  <c r="BK162" i="3"/>
  <c r="J162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6" i="3"/>
  <c r="BH156" i="3"/>
  <c r="BG156" i="3"/>
  <c r="BF156" i="3"/>
  <c r="T156" i="3"/>
  <c r="R156" i="3"/>
  <c r="P156" i="3"/>
  <c r="BK156" i="3"/>
  <c r="J156" i="3"/>
  <c r="BE156" i="3" s="1"/>
  <c r="BI151" i="3"/>
  <c r="BH151" i="3"/>
  <c r="BG151" i="3"/>
  <c r="BF151" i="3"/>
  <c r="T151" i="3"/>
  <c r="T150" i="3" s="1"/>
  <c r="R151" i="3"/>
  <c r="P151" i="3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5" i="3"/>
  <c r="BH135" i="3"/>
  <c r="BG135" i="3"/>
  <c r="BF135" i="3"/>
  <c r="T135" i="3"/>
  <c r="R135" i="3"/>
  <c r="P135" i="3"/>
  <c r="BK135" i="3"/>
  <c r="J135" i="3"/>
  <c r="BE135" i="3" s="1"/>
  <c r="BI131" i="3"/>
  <c r="BH131" i="3"/>
  <c r="BG131" i="3"/>
  <c r="BF131" i="3"/>
  <c r="T131" i="3"/>
  <c r="R131" i="3"/>
  <c r="P131" i="3"/>
  <c r="BK131" i="3"/>
  <c r="J131" i="3"/>
  <c r="BE131" i="3" s="1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19" i="3"/>
  <c r="BH119" i="3"/>
  <c r="BG119" i="3"/>
  <c r="BF119" i="3"/>
  <c r="T119" i="3"/>
  <c r="R119" i="3"/>
  <c r="P119" i="3"/>
  <c r="BK119" i="3"/>
  <c r="J119" i="3"/>
  <c r="BE119" i="3" s="1"/>
  <c r="BI112" i="3"/>
  <c r="BH112" i="3"/>
  <c r="BG112" i="3"/>
  <c r="BF112" i="3"/>
  <c r="T112" i="3"/>
  <c r="R112" i="3"/>
  <c r="P112" i="3"/>
  <c r="BK112" i="3"/>
  <c r="J112" i="3"/>
  <c r="BE112" i="3" s="1"/>
  <c r="BI107" i="3"/>
  <c r="BH107" i="3"/>
  <c r="BG107" i="3"/>
  <c r="BF107" i="3"/>
  <c r="T107" i="3"/>
  <c r="T106" i="3" s="1"/>
  <c r="R107" i="3"/>
  <c r="P107" i="3"/>
  <c r="BK107" i="3"/>
  <c r="J107" i="3"/>
  <c r="BE107" i="3" s="1"/>
  <c r="J100" i="3"/>
  <c r="F98" i="3"/>
  <c r="E96" i="3"/>
  <c r="J51" i="3"/>
  <c r="F49" i="3"/>
  <c r="E47" i="3"/>
  <c r="J18" i="3"/>
  <c r="E18" i="3"/>
  <c r="F101" i="3" s="1"/>
  <c r="J17" i="3"/>
  <c r="J15" i="3"/>
  <c r="E15" i="3"/>
  <c r="F51" i="3" s="1"/>
  <c r="J14" i="3"/>
  <c r="J12" i="3"/>
  <c r="J98" i="3" s="1"/>
  <c r="E7" i="3"/>
  <c r="E94" i="3" s="1"/>
  <c r="AS51" i="1"/>
  <c r="L47" i="1"/>
  <c r="AM46" i="1"/>
  <c r="L46" i="1"/>
  <c r="AM44" i="1"/>
  <c r="L44" i="1"/>
  <c r="L42" i="1"/>
  <c r="L41" i="1"/>
  <c r="BK633" i="3" l="1"/>
  <c r="J633" i="3" s="1"/>
  <c r="J84" i="3" s="1"/>
  <c r="BK582" i="3"/>
  <c r="J582" i="3" s="1"/>
  <c r="J81" i="3" s="1"/>
  <c r="BK255" i="3"/>
  <c r="J255" i="3" s="1"/>
  <c r="J63" i="3" s="1"/>
  <c r="BK150" i="3"/>
  <c r="J150" i="3" s="1"/>
  <c r="J59" i="3" s="1"/>
  <c r="R167" i="3"/>
  <c r="R220" i="3"/>
  <c r="P255" i="3"/>
  <c r="P421" i="3"/>
  <c r="BK440" i="3"/>
  <c r="J440" i="3" s="1"/>
  <c r="J75" i="3" s="1"/>
  <c r="P471" i="3"/>
  <c r="R519" i="3"/>
  <c r="P533" i="3"/>
  <c r="P633" i="3"/>
  <c r="F33" i="4"/>
  <c r="BC53" i="1" s="1"/>
  <c r="P297" i="3"/>
  <c r="P382" i="3"/>
  <c r="BK393" i="3"/>
  <c r="J393" i="3" s="1"/>
  <c r="J69" i="3" s="1"/>
  <c r="T519" i="3"/>
  <c r="R533" i="3"/>
  <c r="P613" i="3"/>
  <c r="T83" i="4"/>
  <c r="F34" i="4"/>
  <c r="BD53" i="1" s="1"/>
  <c r="J30" i="3"/>
  <c r="AV52" i="1" s="1"/>
  <c r="T287" i="3"/>
  <c r="R297" i="3"/>
  <c r="R359" i="3"/>
  <c r="R382" i="3"/>
  <c r="P393" i="3"/>
  <c r="R511" i="3"/>
  <c r="T582" i="3"/>
  <c r="BK596" i="3"/>
  <c r="J596" i="3" s="1"/>
  <c r="J82" i="3" s="1"/>
  <c r="BK83" i="4"/>
  <c r="J83" i="4" s="1"/>
  <c r="J58" i="4" s="1"/>
  <c r="T94" i="4"/>
  <c r="F33" i="3"/>
  <c r="BC52" i="1" s="1"/>
  <c r="BC51" i="1" s="1"/>
  <c r="F30" i="4"/>
  <c r="AZ53" i="1" s="1"/>
  <c r="R106" i="3"/>
  <c r="F32" i="3"/>
  <c r="BB52" i="1" s="1"/>
  <c r="P167" i="3"/>
  <c r="P220" i="3"/>
  <c r="R287" i="3"/>
  <c r="P359" i="3"/>
  <c r="BK421" i="3"/>
  <c r="J421" i="3" s="1"/>
  <c r="J74" i="3" s="1"/>
  <c r="R613" i="3"/>
  <c r="BK106" i="3"/>
  <c r="J106" i="3" s="1"/>
  <c r="J58" i="3" s="1"/>
  <c r="F34" i="3"/>
  <c r="BD52" i="1" s="1"/>
  <c r="P150" i="3"/>
  <c r="T167" i="3"/>
  <c r="T202" i="3"/>
  <c r="T220" i="3"/>
  <c r="R255" i="3"/>
  <c r="BK287" i="3"/>
  <c r="J287" i="3" s="1"/>
  <c r="J64" i="3" s="1"/>
  <c r="T297" i="3"/>
  <c r="T359" i="3"/>
  <c r="T382" i="3"/>
  <c r="R393" i="3"/>
  <c r="T412" i="3"/>
  <c r="R421" i="3"/>
  <c r="P440" i="3"/>
  <c r="P420" i="3" s="1"/>
  <c r="R471" i="3"/>
  <c r="BK511" i="3"/>
  <c r="J511" i="3" s="1"/>
  <c r="J78" i="3" s="1"/>
  <c r="BK519" i="3"/>
  <c r="J519" i="3" s="1"/>
  <c r="J79" i="3" s="1"/>
  <c r="T533" i="3"/>
  <c r="P582" i="3"/>
  <c r="R596" i="3"/>
  <c r="T613" i="3"/>
  <c r="R633" i="3"/>
  <c r="P83" i="4"/>
  <c r="F31" i="4"/>
  <c r="BA53" i="1" s="1"/>
  <c r="BK94" i="4"/>
  <c r="J94" i="4" s="1"/>
  <c r="J60" i="4" s="1"/>
  <c r="J49" i="3"/>
  <c r="F100" i="3"/>
  <c r="P106" i="3"/>
  <c r="J31" i="3"/>
  <c r="AW52" i="1" s="1"/>
  <c r="R150" i="3"/>
  <c r="BK167" i="3"/>
  <c r="J167" i="3" s="1"/>
  <c r="J60" i="3" s="1"/>
  <c r="BK202" i="3"/>
  <c r="J202" i="3" s="1"/>
  <c r="J61" i="3" s="1"/>
  <c r="BK220" i="3"/>
  <c r="J220" i="3" s="1"/>
  <c r="J62" i="3" s="1"/>
  <c r="T255" i="3"/>
  <c r="P287" i="3"/>
  <c r="BK297" i="3"/>
  <c r="J297" i="3" s="1"/>
  <c r="J65" i="3" s="1"/>
  <c r="BK359" i="3"/>
  <c r="J359" i="3" s="1"/>
  <c r="J66" i="3" s="1"/>
  <c r="BK382" i="3"/>
  <c r="J382" i="3" s="1"/>
  <c r="J67" i="3" s="1"/>
  <c r="T393" i="3"/>
  <c r="BK412" i="3"/>
  <c r="J412" i="3" s="1"/>
  <c r="J71" i="3" s="1"/>
  <c r="T421" i="3"/>
  <c r="R440" i="3"/>
  <c r="T471" i="3"/>
  <c r="P511" i="3"/>
  <c r="P519" i="3"/>
  <c r="BK533" i="3"/>
  <c r="J533" i="3" s="1"/>
  <c r="J80" i="3" s="1"/>
  <c r="R582" i="3"/>
  <c r="T596" i="3"/>
  <c r="BK613" i="3"/>
  <c r="J613" i="3" s="1"/>
  <c r="J83" i="3" s="1"/>
  <c r="T633" i="3"/>
  <c r="R83" i="4"/>
  <c r="R82" i="4" s="1"/>
  <c r="R81" i="4" s="1"/>
  <c r="F32" i="4"/>
  <c r="BB53" i="1" s="1"/>
  <c r="P94" i="4"/>
  <c r="E45" i="3"/>
  <c r="F52" i="3"/>
  <c r="F30" i="3"/>
  <c r="AZ52" i="1" s="1"/>
  <c r="F31" i="3"/>
  <c r="BA52" i="1" s="1"/>
  <c r="E45" i="4"/>
  <c r="F51" i="4"/>
  <c r="F52" i="4"/>
  <c r="J75" i="4"/>
  <c r="J30" i="4"/>
  <c r="AV53" i="1" s="1"/>
  <c r="J31" i="4"/>
  <c r="AW53" i="1" s="1"/>
  <c r="AT53" i="1" l="1"/>
  <c r="BA51" i="1"/>
  <c r="AW51" i="1" s="1"/>
  <c r="AK27" i="1" s="1"/>
  <c r="AZ51" i="1"/>
  <c r="AV51" i="1" s="1"/>
  <c r="AT52" i="1"/>
  <c r="BK105" i="3"/>
  <c r="J105" i="3" s="1"/>
  <c r="J57" i="3" s="1"/>
  <c r="T105" i="3"/>
  <c r="T82" i="4"/>
  <c r="T81" i="4" s="1"/>
  <c r="P82" i="4"/>
  <c r="P81" i="4" s="1"/>
  <c r="AU53" i="1" s="1"/>
  <c r="BK420" i="3"/>
  <c r="J420" i="3" s="1"/>
  <c r="J73" i="3" s="1"/>
  <c r="BD51" i="1"/>
  <c r="W30" i="1" s="1"/>
  <c r="W29" i="1"/>
  <c r="AY51" i="1"/>
  <c r="P105" i="3"/>
  <c r="P104" i="3" s="1"/>
  <c r="AU52" i="1" s="1"/>
  <c r="R105" i="3"/>
  <c r="R420" i="3"/>
  <c r="BB51" i="1"/>
  <c r="BK82" i="4"/>
  <c r="J82" i="4" s="1"/>
  <c r="J57" i="4" s="1"/>
  <c r="T420" i="3"/>
  <c r="T104" i="3" s="1"/>
  <c r="BK81" i="4" l="1"/>
  <c r="J81" i="4" s="1"/>
  <c r="W27" i="1"/>
  <c r="W26" i="1"/>
  <c r="BK104" i="3"/>
  <c r="J104" i="3" s="1"/>
  <c r="J27" i="3" s="1"/>
  <c r="AU51" i="1"/>
  <c r="R104" i="3"/>
  <c r="AX51" i="1"/>
  <c r="W28" i="1"/>
  <c r="J56" i="4"/>
  <c r="J27" i="4"/>
  <c r="AK26" i="1"/>
  <c r="AT51" i="1"/>
  <c r="J56" i="3" l="1"/>
  <c r="AG52" i="1"/>
  <c r="AN52" i="1" s="1"/>
  <c r="J36" i="3"/>
  <c r="J36" i="4"/>
  <c r="AG53" i="1"/>
  <c r="AN53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<sst xmlns="http://schemas.openxmlformats.org/spreadsheetml/2006/main" count="7163" uniqueCount="1381">
  <si>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</si>
  <si>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</si>
  <si>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</si>
  <si>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</si>
  <si>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</si>
  <si>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</si>
  <si>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</si>
  <si>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{ad15a624-8b37-4dec-a0ce-196a55b63ac2}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</si>
  <si>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</si>
  <si>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</si>
  <si>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</si>
  <si>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</si>
  <si>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</si>
  <si>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</si>
  <si>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</si>
  <si>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</si>
  <si>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201702</t>
  </si>
  <si>
    <t>Stavba:</t>
  </si>
  <si>
    <t>Zahradní domek - MŠ Strojařů 846, Chrudim IV</t>
  </si>
  <si>
    <t>KSO:</t>
  </si>
  <si>
    <t>815 94 11</t>
  </si>
  <si>
    <t>CC-CZ:</t>
  </si>
  <si>
    <t>12741</t>
  </si>
  <si>
    <t>Místo:</t>
  </si>
  <si>
    <t xml:space="preserve"> </t>
  </si>
  <si>
    <t>Datum:</t>
  </si>
  <si>
    <t>22. 1. 2017</t>
  </si>
  <si>
    <t>CZ-CPV:</t>
  </si>
  <si>
    <t>45000000-7</t>
  </si>
  <si>
    <t>CZ-CPA:</t>
  </si>
  <si>
    <t>41.00.49</t>
  </si>
  <si>
    <t>Zadavatel:</t>
  </si>
  <si>
    <t>IČ:</t>
  </si>
  <si>
    <t>DIČ:</t>
  </si>
  <si>
    <t>Uchazeč: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</si>
  <si>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</si>
  <si>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</si>
  <si>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</si>
  <si>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</si>
  <si>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</si>
  <si>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</si>
  <si>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</si>
  <si>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</si>
  <si>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</si>
  <si>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</si>
  <si>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</si>
  <si>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</si>
  <si>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</si>
  <si>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</si>
  <si>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</si>
  <si>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</si>
  <si>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</si>
  <si>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</si>
  <si>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</si>
  <si>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</si>
  <si>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</si>
  <si>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</si>
  <si>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</si>
  <si>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</si>
  <si>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</si>
  <si>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</si>
  <si>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</si>
  <si>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</si>
  <si>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</si>
  <si>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</si>
  <si>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</si>
  <si>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</si>
  <si>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</si>
  <si>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</si>
  <si>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</si>
  <si>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</si>
  <si>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</si>
  <si>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</si>
  <si>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</si>
  <si>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</si>
  <si>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</si>
  <si>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</si>
  <si>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</si>
  <si>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</si>
  <si>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</si>
  <si>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</si>
  <si>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</si>
  <si>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02</t>
  </si>
  <si>
    <t>Zahradní domek</t>
  </si>
  <si>
    <t>{ac4b9eb3-aa9b-4ad2-9fa4-e5732de430b9}</t>
  </si>
  <si>
    <t>09</t>
  </si>
  <si>
    <t>VRN</t>
  </si>
  <si>
    <t>{42f7751a-12ba-42ce-8c9a-6d32686879e3}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</si>
  <si>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</si>
  <si>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</si>
  <si>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</si>
  <si>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</si>
  <si>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</si>
  <si>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</si>
  <si>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</si>
  <si>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</si>
  <si>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</si>
  <si>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</si>
  <si>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</si>
  <si>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</si>
  <si>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</si>
  <si>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</si>
  <si>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</si>
  <si>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</si>
  <si>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</si>
  <si>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</si>
  <si>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</si>
  <si>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</si>
  <si>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</si>
  <si>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</si>
  <si>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</si>
  <si>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</si>
  <si>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</si>
  <si>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</si>
  <si>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</si>
  <si>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</si>
  <si>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</si>
  <si>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</si>
  <si>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</si>
  <si>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</si>
  <si>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K</t>
  </si>
  <si>
    <t>kus</t>
  </si>
  <si>
    <t>CS ÚRS 2017 01</t>
  </si>
  <si>
    <t>4</t>
  </si>
  <si>
    <t>m</t>
  </si>
  <si>
    <t>3</t>
  </si>
  <si>
    <t>m2</t>
  </si>
  <si>
    <t>VV</t>
  </si>
  <si>
    <t>Součet</t>
  </si>
  <si>
    <t>m3</t>
  </si>
  <si>
    <t>5</t>
  </si>
  <si>
    <t>6</t>
  </si>
  <si>
    <t>7</t>
  </si>
  <si>
    <t>997</t>
  </si>
  <si>
    <t>Přesun sutě</t>
  </si>
  <si>
    <t>8</t>
  </si>
  <si>
    <t>t</t>
  </si>
  <si>
    <t>10</t>
  </si>
  <si>
    <t>11</t>
  </si>
  <si>
    <t>12</t>
  </si>
  <si>
    <t>997013801</t>
  </si>
  <si>
    <t>Poplatek za uložení stavebního odpadu na skládce (skládkovné) betonového</t>
  </si>
  <si>
    <t>13</t>
  </si>
  <si>
    <t>14</t>
  </si>
  <si>
    <t>z</t>
  </si>
  <si>
    <t>zásyp zeminou</t>
  </si>
  <si>
    <t>5,03</t>
  </si>
  <si>
    <t>výkop zeminy</t>
  </si>
  <si>
    <t>19,508</t>
  </si>
  <si>
    <t>kp</t>
  </si>
  <si>
    <t>kraj.pole</t>
  </si>
  <si>
    <t>9,74</t>
  </si>
  <si>
    <t>rp</t>
  </si>
  <si>
    <t>roh.pole</t>
  </si>
  <si>
    <t>7,2</t>
  </si>
  <si>
    <t>fj</t>
  </si>
  <si>
    <t>fasáda jádro</t>
  </si>
  <si>
    <t>52,833</t>
  </si>
  <si>
    <t>och</t>
  </si>
  <si>
    <t>okap chod</t>
  </si>
  <si>
    <t>7,65</t>
  </si>
  <si>
    <t>zd</t>
  </si>
  <si>
    <t>zámkovka</t>
  </si>
  <si>
    <t>33,24</t>
  </si>
  <si>
    <t>02 - Zahradní domek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</si>
  <si>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</si>
  <si>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</si>
  <si>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</si>
  <si>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</si>
  <si>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</si>
  <si>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</si>
  <si>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</si>
  <si>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</si>
  <si>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</si>
  <si>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</si>
  <si>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</si>
  <si>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</si>
  <si>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</si>
  <si>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</si>
  <si>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</si>
  <si>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</si>
  <si>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</si>
  <si>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720 - Zdravotechnické 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</si>
  <si>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</si>
  <si>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</si>
  <si>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</si>
  <si>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</si>
  <si>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</si>
  <si>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</si>
  <si>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</si>
  <si>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</si>
  <si>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</si>
  <si>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121112112</t>
  </si>
  <si>
    <t>Sejmutí ornice ručně s vodorovným přemístěním do 50 m na dočasné či trvalé skládky nebo na hromady v místě upotřebení tloušťky vrstvy přes 150 mm</t>
  </si>
  <si>
    <t>-1441194196</t>
  </si>
  <si>
    <t>"D.1.1.102, D.1.1.105, D.1.1.107"</t>
  </si>
  <si>
    <t>"zemní práce budou prováděny menší mechanizací, proto je z důvodu cenového zohlednění pracnosti uvažováno s položkou pro ruční sejmutí"</t>
  </si>
  <si>
    <t>"veškerá ornice zůstane na stavbě a bude použita ke konečným terénním úpravám"</t>
  </si>
  <si>
    <t>"tl.ornice cca 30cm, z úrovně -0,1 na -0,4"((9,3+3+2*1)*(5,7+2*1)-(4,15+0,6)*(7,15+0,6+0,3))*0,3</t>
  </si>
  <si>
    <t>131201101</t>
  </si>
  <si>
    <t>Hloubení nezapažených jam a zářezů s urovnáním dna do předepsaného profilu a spádu v hornině tř. 3 do 100 m3</t>
  </si>
  <si>
    <t>-1750343765</t>
  </si>
  <si>
    <t>"D.1.1.105"</t>
  </si>
  <si>
    <t>"z úrovně -0,4 po sejmutí ornice"</t>
  </si>
  <si>
    <t>"na úroveň -0,94"0,54*(10*5,2)</t>
  </si>
  <si>
    <t>"odpočet objemu na úroveň -0,74"-0,2*7,9*2,5</t>
  </si>
  <si>
    <t>"odpočet objemu vybouraných základů v SO01 na úroveň -0,94"-0,4*(0,94-0,4)*(7,15*2+3,55*2)</t>
  </si>
  <si>
    <t>131201109</t>
  </si>
  <si>
    <t>Hloubení nezapažených jam a zářezů s urovnáním dna do předepsaného profilu a spádu Příplatek k cenám za lepivost horniny tř. 3</t>
  </si>
  <si>
    <t>135753593</t>
  </si>
  <si>
    <t>19,508*0,5 'Přepočtené koeficientem množství</t>
  </si>
  <si>
    <t>130001101</t>
  </si>
  <si>
    <t>Příplatek k cenám hloubených vykopávek za ztížení vykopávky v blízkosti podzemního vedení nebo výbušnin pro jakoukoliv třídu horniny</t>
  </si>
  <si>
    <t>845778882</t>
  </si>
  <si>
    <t>19,5063642461848*0,2 'Přepočtené koeficientem množství</t>
  </si>
  <si>
    <t>181951102</t>
  </si>
  <si>
    <t>Úprava pláně vyrovnáním výškových rozdílů v hornině tř. 1 až 4 se zhutněním</t>
  </si>
  <si>
    <t>1458521359</t>
  </si>
  <si>
    <t>"D.1.1.105, D.1.1.106"</t>
  </si>
  <si>
    <t>7,7*2,3+9,6*4,8-8,1*2,7</t>
  </si>
  <si>
    <t>182101101</t>
  </si>
  <si>
    <t>Svahování trvalých svahů do projektovaných profilů s potřebným přemístěním výkopku při svahování v zářezech v hornině tř. 1 až 4</t>
  </si>
  <si>
    <t>-1923470765</t>
  </si>
  <si>
    <t>Sqrt(2*0,2*0,2)*(7,7*2+2,7*2)</t>
  </si>
  <si>
    <t>Sqrt(0,54*0,54+0,4*0,4)*(10,4*2+4,8*2)</t>
  </si>
  <si>
    <t>171151101</t>
  </si>
  <si>
    <t>Hutnění boků násypů z hornin soudržných a sypkých pro jakýkoliv sklon, délku a míru zhutnění svahu</t>
  </si>
  <si>
    <t>977877076</t>
  </si>
  <si>
    <t>174101101</t>
  </si>
  <si>
    <t>Zásyp sypaninou z jakékoliv horniny s uložením výkopku ve vrstvách se zhutněním jam, šachet, rýh nebo kolem objektů v těchto vykopávkách</t>
  </si>
  <si>
    <t>2011420802</t>
  </si>
  <si>
    <t>"D.1.1.105, D.1.1.106, D.1.1.107, D.1.1.108"</t>
  </si>
  <si>
    <t>"venkovní zásyp základů výkopkem z -0,64 na cca -0,4 (úroveň stržené ornice)"</t>
  </si>
  <si>
    <t>0,24*(0,5*(5,6*2+9,6)+1,1*9,6)</t>
  </si>
  <si>
    <t>167101101</t>
  </si>
  <si>
    <t>Nakládání, skládání a překládání neulehlého výkopku nebo sypaniny nakládání, množství do 100 m3, z hornin tř. 1 až 4</t>
  </si>
  <si>
    <t>-495525966</t>
  </si>
  <si>
    <t>"naložení zbylého výkopku k odvozu na skládku"v-z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</si>
  <si>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</si>
  <si>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</si>
  <si>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1296563943</t>
  </si>
  <si>
    <t>"převoz výkopku se složením na těžká auta"v-z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</si>
  <si>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</si>
  <si>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</si>
  <si>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-1878441075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</si>
  <si>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</si>
  <si>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</si>
  <si>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1861808254</t>
  </si>
  <si>
    <t>14,478*7 'Přepočtené koeficientem množství</t>
  </si>
  <si>
    <t>171201201</t>
  </si>
  <si>
    <t>Uložení sypaniny na skládky</t>
  </si>
  <si>
    <t>-67322706</t>
  </si>
  <si>
    <t>171201211</t>
  </si>
  <si>
    <t>Uložení sypaniny poplatek za uložení sypaniny na skládce (skládkovné)</t>
  </si>
  <si>
    <t>-1397212874</t>
  </si>
  <si>
    <t>14,478*1,8 'Přepočtené koeficientem množství</t>
  </si>
  <si>
    <t>18</t>
  </si>
  <si>
    <t>Zemní práce - povrchové úpravy terénu</t>
  </si>
  <si>
    <t>181301105</t>
  </si>
  <si>
    <t>Rozprostření a urovnání ornice v rovině nebo ve svahu sklonu do 1:5 při souvislé ploše do 500 m2, tl. vrstvy přes 250 do 300 mm</t>
  </si>
  <si>
    <t>2147119788</t>
  </si>
  <si>
    <t>"tl.ornice cca 30cm, z úrovně -0,4 na -0,1, přepoklad hromada ornice do 20m od stavby"(9,3+3+2*1)*(5,7+2*1)-12,3*5,7</t>
  </si>
  <si>
    <t>"odpočet okap.chodníku"-0,5*(9,8+5,5)</t>
  </si>
  <si>
    <t>16</t>
  </si>
  <si>
    <t>181301102</t>
  </si>
  <si>
    <t>Rozprostření a urovnání ornice v rovině nebo ve svahu sklonu do 1:5 při souvislé ploše do 500 m2, tl. vrstvy přes 100 do 150 mm</t>
  </si>
  <si>
    <t>1687054631</t>
  </si>
  <si>
    <t>"zapravení příjezdu ke stavbě, odhad"40*2,5</t>
  </si>
  <si>
    <t>17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</si>
  <si>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</si>
  <si>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</si>
  <si>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CS ÚRS 2016 02</t>
  </si>
  <si>
    <t>-964217141</t>
  </si>
  <si>
    <t>181411131</t>
  </si>
  <si>
    <t>Založení trávníku na půdě předem připravené plochy do 1000 m2 výsevem včetně utažení parkového v rovině nebo na svahu do 1:5</t>
  </si>
  <si>
    <t>1945056988</t>
  </si>
  <si>
    <t>19</t>
  </si>
  <si>
    <t>M</t>
  </si>
  <si>
    <t>005724100</t>
  </si>
  <si>
    <t>osivo směs travní parková</t>
  </si>
  <si>
    <t>kg</t>
  </si>
  <si>
    <t>-931282125</t>
  </si>
  <si>
    <t>132,35*0,015 'Přepočtené koeficientem množství</t>
  </si>
  <si>
    <t>20</t>
  </si>
  <si>
    <t>185804312</t>
  </si>
  <si>
    <t>Zalití rostlin vodou plochy záhonů jednotlivě přes 20 m2</t>
  </si>
  <si>
    <t>458139224</t>
  </si>
  <si>
    <t>"není uvažováno s dovozem vody pro zálivku, 7x"</t>
  </si>
  <si>
    <t>132,35*0,02*7</t>
  </si>
  <si>
    <t>082113210</t>
  </si>
  <si>
    <t>voda pitná pro ostatní odběratele</t>
  </si>
  <si>
    <t>-1271401514</t>
  </si>
  <si>
    <t>18,529*1,02 'Přepočtené koeficientem množství</t>
  </si>
  <si>
    <t>Zakládání</t>
  </si>
  <si>
    <t>22</t>
  </si>
  <si>
    <t>213311113</t>
  </si>
  <si>
    <t>Polštáře zhutněné pod základy z kameniva hrubého drceného, frakce 16 - 63 mm</t>
  </si>
  <si>
    <t>347223176</t>
  </si>
  <si>
    <t>"dle PD je materiál štěrk fr.32-64"</t>
  </si>
  <si>
    <t>"tl.400mm"0,4*3*8,4</t>
  </si>
  <si>
    <t>"tl.300mm"0,3*(0,75*(8,1+(3,45+0,16)*2)+1,35*(9,6+0,16))</t>
  </si>
  <si>
    <t>"doplnění rýhy po vybourání základového pasu od -1,2 do - 0,94 (-0,74)"0,4*(1,2-0,94)*(7,15*2+3,55*2)+0,4*(0,94-0,74)*(2,3+1*0,2)</t>
  </si>
  <si>
    <t>23</t>
  </si>
  <si>
    <t>-431028343</t>
  </si>
  <si>
    <t>Sqrt(2*0,3*0,3)*(7,8*2+3*2)</t>
  </si>
  <si>
    <t>24</t>
  </si>
  <si>
    <t>631311113</t>
  </si>
  <si>
    <t>Mazanina z betonu prostého bez zvýšených nároků na prostředí tl. přes 50 do 80 mm tř. C 12/15</t>
  </si>
  <si>
    <t>-658353922</t>
  </si>
  <si>
    <t>"D.1.1.106"</t>
  </si>
  <si>
    <t>"podklaďák s přesahem přes okraj základu cca 100mm"</t>
  </si>
  <si>
    <t>"vodorovný"0,05*(4,6*9,4-8,2*0,6-0,3*(7,8*2+3*2))*1,035</t>
  </si>
  <si>
    <t>"šikmý"0,05*(Sqrt(2*0,3*0,3)*(7,8*2+3*2))*1,035</t>
  </si>
  <si>
    <t>25</t>
  </si>
  <si>
    <t>273321411</t>
  </si>
  <si>
    <t>Základy z betonu železového (bez výztuže) desky z betonu bez zvýšených nároků na prostředí tř. C 20/25</t>
  </si>
  <si>
    <t>720702896</t>
  </si>
  <si>
    <t>0,4*0,5*(8,4*2+4,4*2)</t>
  </si>
  <si>
    <t>0,2*8,4*3</t>
  </si>
  <si>
    <t>(0,3*0,3*0,5)*(8,4*2+2,4*2)</t>
  </si>
  <si>
    <t>26</t>
  </si>
  <si>
    <t>279351101</t>
  </si>
  <si>
    <t>Bednění základových zdí svislé nebo šikmé (odkloněné), půdorysně přímé nebo zalomené ve volných nebo zapažených jámách, rýhách, šachtách, včetně případných vzpěr, jednostranné zřízení</t>
  </si>
  <si>
    <t>250371166</t>
  </si>
  <si>
    <t>"použita položka pro jenostranné bednění, které obsahuje vzpěry"</t>
  </si>
  <si>
    <t>0,5*(9,2*2+4,4*2+0,6*2)</t>
  </si>
  <si>
    <t>27</t>
  </si>
  <si>
    <t>279351102</t>
  </si>
  <si>
    <t>Bednění základových zdí svislé nebo šikmé (odkloněné), půdorysně přímé nebo zalomené ve volných nebo zapažených jámách, rýhách, šachtách, včetně případných vzpěr, jednostranné odstranění</t>
  </si>
  <si>
    <t>253558191</t>
  </si>
  <si>
    <t>28</t>
  </si>
  <si>
    <t>273361821</t>
  </si>
  <si>
    <t>Výztuž základů desek z betonářské oceli 10 505 (R) nebo BSt 500</t>
  </si>
  <si>
    <t>42868698</t>
  </si>
  <si>
    <t>0,001*(216*1,21+1,6*128*0,395)</t>
  </si>
  <si>
    <t>29</t>
  </si>
  <si>
    <t>273362021</t>
  </si>
  <si>
    <t>Výztuž základů desek ze svařovaných sítí z drátů typu KARI</t>
  </si>
  <si>
    <t>195809299</t>
  </si>
  <si>
    <t>0,001*453,5</t>
  </si>
  <si>
    <t>Svislé a kompletní konstrukce</t>
  </si>
  <si>
    <t>30</t>
  </si>
  <si>
    <t>311272123</t>
  </si>
  <si>
    <t>Zdivo z pórobetonových přesných tvárnic nosné z tvárnic hladkých jakékoli pevnosti na tenké maltové lože, tloušťka zdiva 200 mm, objemová hmotnost 500 kg/m3</t>
  </si>
  <si>
    <t>-1760796449</t>
  </si>
  <si>
    <t>"D.1.1.107, D.1.1.108"</t>
  </si>
  <si>
    <t>"první vrstva zdiva"0,2*0,25*(9,2*2+3,4*2+0,6*2*2-1*3)</t>
  </si>
  <si>
    <t>31</t>
  </si>
  <si>
    <t>311272223</t>
  </si>
  <si>
    <t>Zdivo z pórobetonových přesných tvárnic nosné z tvárnic hladkých jakékoli pevnosti na tenké maltové lože, tloušťka zdiva 250 mm, objemová hmotnost 500 kg/m3</t>
  </si>
  <si>
    <t>54334833</t>
  </si>
  <si>
    <t>0,25*(2,5-0,25)*(9,3*2+3,4*2+0,6*2*2-1*3)</t>
  </si>
  <si>
    <t>-0,25*1,5*0,85*2</t>
  </si>
  <si>
    <t>32</t>
  </si>
  <si>
    <t>317143524</t>
  </si>
  <si>
    <t>Překlady nosné prefabrikované z pórobetonu osazené do tenkého maltového lože, ve zdech tloušťky 250 mm, pro světlost otvoru přes 1350 do 1500 mm</t>
  </si>
  <si>
    <t>-1024272449</t>
  </si>
  <si>
    <t>33</t>
  </si>
  <si>
    <t>342272523</t>
  </si>
  <si>
    <t>Příčky z pórobetonových přesných příčkovek hladkých, objemové hmotnosti 500 kg/m3 na tenké maltové lože, tloušťky příčky 150 mm</t>
  </si>
  <si>
    <t>-1447857768</t>
  </si>
  <si>
    <t>2,5*3,4*2</t>
  </si>
  <si>
    <t>34</t>
  </si>
  <si>
    <t>342291121</t>
  </si>
  <si>
    <t>Ukotvení příček plochými kotvami, do konstrukce cihelné</t>
  </si>
  <si>
    <t>1422971655</t>
  </si>
  <si>
    <t>2,5*2*2</t>
  </si>
  <si>
    <t>35</t>
  </si>
  <si>
    <t>342272323</t>
  </si>
  <si>
    <t>Příčky z pórobetonových přesných příčkovek hladkých, objemové hmotnosti 500 kg/m3 na tenké maltové lože, tloušťky příčky 100 mm</t>
  </si>
  <si>
    <t>-777483684</t>
  </si>
  <si>
    <t>"D.1.1.107, D.1.1.108, D.1.1.112"</t>
  </si>
  <si>
    <t>"obezdívka vnějšího obvodu mezi věnec a OSB desky zastřešení"0,22*(9,1+3,9*2)+0,45*(0,6+0,5)*2</t>
  </si>
  <si>
    <t>Vodorovné konstrukce</t>
  </si>
  <si>
    <t>36</t>
  </si>
  <si>
    <t>417321414</t>
  </si>
  <si>
    <t>Ztužující pásy a věnce z betonu železového (bez výztuže) tř. C 20/25</t>
  </si>
  <si>
    <t>1232290348</t>
  </si>
  <si>
    <t>"D.1.1.111"</t>
  </si>
  <si>
    <t>"V1"0,25*0,15*9,3</t>
  </si>
  <si>
    <t>"V1 na V2"0,25*0,175*3,4*2</t>
  </si>
  <si>
    <t>"V2"0,25*0,2*(9,3-1*3)</t>
  </si>
  <si>
    <t>"V3 bude počítán jako průvlak s podepřením"0</t>
  </si>
  <si>
    <t>"V4"0,15*0,175*3,4*2</t>
  </si>
  <si>
    <t>37</t>
  </si>
  <si>
    <t>417351115</t>
  </si>
  <si>
    <t>Bednění bočnic ztužujících pásů a věnců včetně vzpěr zřízení</t>
  </si>
  <si>
    <t>-1058256876</t>
  </si>
  <si>
    <t>"V1"2*0,15*9,3</t>
  </si>
  <si>
    <t>"V1 na V2"2*0,175*3,4*2</t>
  </si>
  <si>
    <t>"V2"2*0,2*(9,3-1*3)</t>
  </si>
  <si>
    <t>"V4"2*0,175*3,4*2</t>
  </si>
  <si>
    <t>38</t>
  </si>
  <si>
    <t>417351116</t>
  </si>
  <si>
    <t>Bednění bočnic ztužujících pásů a věnců včetně vzpěr odstranění</t>
  </si>
  <si>
    <t>387197947</t>
  </si>
  <si>
    <t>39</t>
  </si>
  <si>
    <t>417361821</t>
  </si>
  <si>
    <t>Výztuž ztužujících pásů a věnců z betonářské oceli 10 505 (R) nebo BSt 500</t>
  </si>
  <si>
    <t>-1082417898</t>
  </si>
  <si>
    <t>"výztuž všech věnců V1,V2,V3,V4"141,3*0,001</t>
  </si>
  <si>
    <t>40</t>
  </si>
  <si>
    <t>413321515</t>
  </si>
  <si>
    <t>Nosníky z betonu železového (bez výztuže) včetně stěnových i jeřábových drah, volných trámů, průvlaků, rámových příčlí, ztužidel, konzol, vodorovných táhel apod., tyčových konstrukcí tř. C 20/25</t>
  </si>
  <si>
    <t>430930709</t>
  </si>
  <si>
    <t>"V3 bude počítán jako průvlak s podepřením"0,25*0,2*1*3</t>
  </si>
  <si>
    <t>41</t>
  </si>
  <si>
    <t>413351107</t>
  </si>
  <si>
    <t>Bednění nosníků včetně stěnových i jeřábových drah, volných trámů, průvlaků, rámových příčlí, ztužidel, konzol, vodorovných táhel apod., tyčových konstrukcí bez podpěrné konstrukce, neproměnného nebo proměnného průřezu tvaru zalomeného nebo půdorysně zakřiveného zřízení</t>
  </si>
  <si>
    <t>-550539671</t>
  </si>
  <si>
    <t>"V3 bude počítán jako průvlak s podepřením"(0,25+0,2*2)*1*3</t>
  </si>
  <si>
    <t>42</t>
  </si>
  <si>
    <t>413351108</t>
  </si>
  <si>
    <t>Bednění nosníků včetně stěnových i jeřábových drah, volných trámů, průvlaků, rámových příčlí, ztužidel, konzol, vodorovných táhel apod., tyčových konstrukcí bez podpěrné konstrukce, neproměnného nebo proměnného průřezu tvaru zalomeného nebo půdorysně zakřiveného odstranění</t>
  </si>
  <si>
    <t>-1468293096</t>
  </si>
  <si>
    <t>43</t>
  </si>
  <si>
    <t>413351211</t>
  </si>
  <si>
    <t>Podpěrná konstrukce nosníků a tyčových konstrukcí výšky do 4 m, se zesílením dna bednění, na výměru m2 půdorysu pro zatížení betonovou směsí a výztuží do 5 kPa zřízení</t>
  </si>
  <si>
    <t>-709853462</t>
  </si>
  <si>
    <t>"V3 bude počítán jako průvlak s podepřením"(0,25)*1*3</t>
  </si>
  <si>
    <t>44</t>
  </si>
  <si>
    <t>413351212</t>
  </si>
  <si>
    <t>Podpěrná konstrukce nosníků a tyčových konstrukcí výšky do 4 m, se zesílením dna bednění, na výměru m2 půdorysu pro zatížení betonovou směsí a výztuží do 5 kPa odstranění</t>
  </si>
  <si>
    <t>-1285057029</t>
  </si>
  <si>
    <t>Komunikace pozemní</t>
  </si>
  <si>
    <t>45</t>
  </si>
  <si>
    <t>-409977745</t>
  </si>
  <si>
    <t>och+zd</t>
  </si>
  <si>
    <t>46</t>
  </si>
  <si>
    <t>637211122</t>
  </si>
  <si>
    <t>Okapový chodník z dlaždic betonových se zalitím spár cementovou maltou do písku, tl. dlaždic 60 mm</t>
  </si>
  <si>
    <t>-1396682282</t>
  </si>
  <si>
    <t>0,5*(9,8+5,5)</t>
  </si>
  <si>
    <t>47</t>
  </si>
  <si>
    <t>564861111</t>
  </si>
  <si>
    <t>Podklad ze štěrkodrti ŠD s rozprostřením a zhutněním, po zhutnění tl. 200 mm</t>
  </si>
  <si>
    <t>524722290</t>
  </si>
  <si>
    <t>48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</si>
  <si>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</si>
  <si>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</si>
  <si>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381927680</t>
  </si>
  <si>
    <t>3+5,7+12,3+1,2</t>
  </si>
  <si>
    <t>49</t>
  </si>
  <si>
    <t>592174090</t>
  </si>
  <si>
    <t>obrubník betonový chodníkový vibrolisovaný 100x8x25 cm</t>
  </si>
  <si>
    <t>-1660423964</t>
  </si>
  <si>
    <t>22,2*1,05 'Přepočtené koeficientem množství</t>
  </si>
  <si>
    <t>50</t>
  </si>
  <si>
    <t>561121103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</si>
  <si>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</si>
  <si>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1426721669</t>
  </si>
  <si>
    <t>"přepoklad úrovně pláně po sejmutí ornice -0,4m, pláň pro skladbu dlažby 25cm je na úrovni -0,3m, rozdíl 10cm bude doplněn zeminou z výkopu"</t>
  </si>
  <si>
    <t>3*5,7+9,3*1,2+8,3*0,6</t>
  </si>
  <si>
    <t>51</t>
  </si>
  <si>
    <t>269149793</t>
  </si>
  <si>
    <t>0,1*(3*5,7+9,3*1,2+8,3*0,6)</t>
  </si>
  <si>
    <t>52</t>
  </si>
  <si>
    <t>1467360015</t>
  </si>
  <si>
    <t>53</t>
  </si>
  <si>
    <t>564851111</t>
  </si>
  <si>
    <t>Podklad ze štěrkodrti ŠD s rozprostřením a zhutněním, po zhutnění tl. 150 mm</t>
  </si>
  <si>
    <t>629111769</t>
  </si>
  <si>
    <t>54</t>
  </si>
  <si>
    <t>596211110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</si>
  <si>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</si>
  <si>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-1567863925</t>
  </si>
  <si>
    <t>55</t>
  </si>
  <si>
    <t>592452180</t>
  </si>
  <si>
    <t>dlažba skladebná betonová základní 19,6x9,6x6 cm přírodní</t>
  </si>
  <si>
    <t>-1535708635</t>
  </si>
  <si>
    <t>33,24*1,03 'Přepočtené koeficientem množství</t>
  </si>
  <si>
    <t>56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</si>
  <si>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</si>
  <si>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</si>
  <si>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864864226</t>
  </si>
  <si>
    <t>"odvedení vody od výtoku dešťového svodu k zelenému pásu (mimo zpevněnou plochu)"3</t>
  </si>
  <si>
    <t>57</t>
  </si>
  <si>
    <t>592275220</t>
  </si>
  <si>
    <t>tvárnice betonová příkopová 25x21x8 cm</t>
  </si>
  <si>
    <t>245935769</t>
  </si>
  <si>
    <t>3*4,12 'Přepočtené koeficientem množství</t>
  </si>
  <si>
    <t>61</t>
  </si>
  <si>
    <t>Úprava povrchů vnitřních</t>
  </si>
  <si>
    <t>58</t>
  </si>
  <si>
    <t>612131121</t>
  </si>
  <si>
    <t>Podkladní a spojovací vrstva vnitřních omítaných ploch penetrace akrylát-silikonová nanášená ručně stěn</t>
  </si>
  <si>
    <t>-599350706</t>
  </si>
  <si>
    <t>59</t>
  </si>
  <si>
    <t>612322141</t>
  </si>
  <si>
    <t>Omítka vápenocementová lehčená vnitřních ploch nanášená ručně dvouvrstvá, tloušťky jádrové omítky do 10 mm a tloušťky štuku do 3 mm štuková svislých konstrukcí stěn</t>
  </si>
  <si>
    <t>1106439178</t>
  </si>
  <si>
    <t>"1.02,03"2,675*(2,1*2+4*2+3,4*4)-1,3*0,5-0,8*2,4*2</t>
  </si>
  <si>
    <t>60</t>
  </si>
  <si>
    <t>612322191</t>
  </si>
  <si>
    <t>Omítka vápenocementová lehčená vnitřních ploch nanášená ručně Příplatek k cenám za každých dalších i započatých 5 mm tloušťky omítky přes 10 mm stěn</t>
  </si>
  <si>
    <t>1424845377</t>
  </si>
  <si>
    <t>612142002</t>
  </si>
  <si>
    <t>Potažení vnitřních ploch pletivem v ploše nebo pruzích, na plném podkladu sklovláknitým provizorním přichycením stěn</t>
  </si>
  <si>
    <t>2140800051</t>
  </si>
  <si>
    <t>62</t>
  </si>
  <si>
    <t>611325222</t>
  </si>
  <si>
    <t>Vápenocementová nebo vápenná omítka jednotlivých malých ploch štuková na stropech, plochy jednotlivě přes 0,09 do 0,25 m2</t>
  </si>
  <si>
    <t>1936111098</t>
  </si>
  <si>
    <t>"1.01 nadpraží okna a dveří"2</t>
  </si>
  <si>
    <t>Úprava povrchů vnějších</t>
  </si>
  <si>
    <t>63</t>
  </si>
  <si>
    <t>621211001</t>
  </si>
  <si>
    <t>Montáž kontaktního zateplení z polystyrenových desek nebo z kombinovaných desek na vnější podhledy, tloušťky desek do 40 mm</t>
  </si>
  <si>
    <t>1165859877</t>
  </si>
  <si>
    <t>"na obklad římsy deskami"(0,6)*8,3</t>
  </si>
  <si>
    <t>64</t>
  </si>
  <si>
    <t>622211001</t>
  </si>
  <si>
    <t>Montáž kontaktního zateplení z polystyrenových desek nebo z kombinovaných desek na vnější stěny, tloušťky desek do 40 mm</t>
  </si>
  <si>
    <t>1667050715</t>
  </si>
  <si>
    <t>"na obklad římsy deskami-čelo"(0,48)*8,3</t>
  </si>
  <si>
    <t>65</t>
  </si>
  <si>
    <t>283758770r</t>
  </si>
  <si>
    <t>deska z pěnového polystyrenu pro vysoce zatížené konstrukce 1000 x 500 x 20 mm</t>
  </si>
  <si>
    <t>-1161097188</t>
  </si>
  <si>
    <t>8,964*1,02 'Přepočtené koeficientem množství</t>
  </si>
  <si>
    <t>66</t>
  </si>
  <si>
    <t>622252002</t>
  </si>
  <si>
    <t>Montáž lišt kontaktního zateplení ostatních stěnových, dilatačních apod. lepených do tmelu</t>
  </si>
  <si>
    <t>1826483450</t>
  </si>
  <si>
    <t>67</t>
  </si>
  <si>
    <t>590515100</t>
  </si>
  <si>
    <t>profil okenní s nepřiznanou podomítkovou okapnicí PVC 2,0 m</t>
  </si>
  <si>
    <t>-1280708588</t>
  </si>
  <si>
    <t>"na hranu obkladu římsy-čeloxpodhled, bude použito po odsouhlasení TDI"8,3</t>
  </si>
  <si>
    <t>8,3*1,05 'Přepočtené koeficientem množství</t>
  </si>
  <si>
    <t>68</t>
  </si>
  <si>
    <t>590515000</t>
  </si>
  <si>
    <t>profil dilatační stěnový , dl. 2,5 m</t>
  </si>
  <si>
    <t>-860654913</t>
  </si>
  <si>
    <t>"čelo římsy x zdivo, bude použito po odsouhlasení TDI"0,48*2</t>
  </si>
  <si>
    <t>0,96*1,05 'Přepočtené koeficientem množství</t>
  </si>
  <si>
    <t>69</t>
  </si>
  <si>
    <t>590515020</t>
  </si>
  <si>
    <t>profil dilatační rohový , dl. 2,5 m</t>
  </si>
  <si>
    <t>942866971</t>
  </si>
  <si>
    <t>"podhled římsy x zdivo, bude použito po odsouhlasení TDI"0,6*2</t>
  </si>
  <si>
    <t>1,2*1,05 'Přepočtené koeficientem množství</t>
  </si>
  <si>
    <t>70</t>
  </si>
  <si>
    <t>590515180</t>
  </si>
  <si>
    <t>páska začišťovací okenní PVC profil 9 mm dl 1,4m</t>
  </si>
  <si>
    <t>1455323074</t>
  </si>
  <si>
    <t>"kolem rámu oken, bude použito po odsouhlasení TDI"(0,6*2+1,5)*2</t>
  </si>
  <si>
    <t>5,4*1,05 'Přepočtené koeficientem množství</t>
  </si>
  <si>
    <t>71</t>
  </si>
  <si>
    <t>-1175994610</t>
  </si>
  <si>
    <t>0,5*(9,3*2+4,5*2+0,6*2)-0,8*0,25*3</t>
  </si>
  <si>
    <t>72</t>
  </si>
  <si>
    <t>283764160</t>
  </si>
  <si>
    <t>deska z polystyrénu XPS, hrana polodrážková a hladký povrch tl 40 mm</t>
  </si>
  <si>
    <t>-1193799148</t>
  </si>
  <si>
    <t>13,8*1,02 'Přepočtené koeficientem množství</t>
  </si>
  <si>
    <t>73</t>
  </si>
  <si>
    <t>622511111</t>
  </si>
  <si>
    <t>Omítka tenkovrstvá akrylátová vnějších ploch probarvená, včetně penetrace podkladu mozaiková střednězrnná stěn</t>
  </si>
  <si>
    <t>1830866332</t>
  </si>
  <si>
    <t>0,3*(9,3+4,5*2+0,5*2+0,6*2)</t>
  </si>
  <si>
    <t>74</t>
  </si>
  <si>
    <t>622131121</t>
  </si>
  <si>
    <t>Podkladní a spojovací vrstva vnějších omítaných ploch penetrace akrylát-silikonová nanášená ručně stěn</t>
  </si>
  <si>
    <t>-862811866</t>
  </si>
  <si>
    <t>75</t>
  </si>
  <si>
    <t>622322121</t>
  </si>
  <si>
    <t>Omítka vápenocementová lehčená vnějších ploch nanášená ručně jednovrstvá, tloušťky do 15 mm hladká stěn</t>
  </si>
  <si>
    <t>-840343821</t>
  </si>
  <si>
    <t>"D.1.1.107, D.1.1.108, D.1.1.110"</t>
  </si>
  <si>
    <t>(2,8-0,16)*9,3</t>
  </si>
  <si>
    <t>(2,835-0,16)*4,5*2-1,3*0,5*2</t>
  </si>
  <si>
    <t>(2,87-0,16)*0,5*2</t>
  </si>
  <si>
    <t>(2,39-0,16+0,1)*0,6*2</t>
  </si>
  <si>
    <t>76</t>
  </si>
  <si>
    <t>622322191</t>
  </si>
  <si>
    <t>Omítka vápenocementová lehčená vnějších ploch nanášená ručně Příplatek k cenám za každých dalších i započatých 5 mm tloušťky omítky přes 15 mm stěn</t>
  </si>
  <si>
    <t>194927347</t>
  </si>
  <si>
    <t>77</t>
  </si>
  <si>
    <t>622142002</t>
  </si>
  <si>
    <t>Potažení vnějších ploch pletivem v ploše nebo pruzích, na plném podkladu sklovláknitým provizorním přichycením stěn</t>
  </si>
  <si>
    <t>-587404674</t>
  </si>
  <si>
    <t>78</t>
  </si>
  <si>
    <t>621521011</t>
  </si>
  <si>
    <t>Omítka tenkovrstvá silikátová vnějších ploch probarvená, včetně penetrace podkladu zrnitá, tloušťky 1,5 mm podhledů</t>
  </si>
  <si>
    <t>-985854277</t>
  </si>
  <si>
    <t>79</t>
  </si>
  <si>
    <t>622521011</t>
  </si>
  <si>
    <t>Omítka tenkovrstvá silikátová vnějších ploch probarvená, včetně penetrace podkladu zrnitá, tloušťky 1,5 mm stěn</t>
  </si>
  <si>
    <t>2032152734</t>
  </si>
  <si>
    <t>80</t>
  </si>
  <si>
    <t>629991011</t>
  </si>
  <si>
    <t>Zakrytí vnějších ploch před znečištěním včetně pozdějšího odkrytí výplní otvorů a svislých ploch fólií přilepenou lepící páskou</t>
  </si>
  <si>
    <t>1331723606</t>
  </si>
  <si>
    <t>"pro fasádu - venek"</t>
  </si>
  <si>
    <t>"okna"1,5*0,6*2</t>
  </si>
  <si>
    <t>"dveře"1*2,41*3</t>
  </si>
  <si>
    <t>"vnitřek"</t>
  </si>
  <si>
    <t>Podlahy a podlahové konstrukce</t>
  </si>
  <si>
    <t>81</t>
  </si>
  <si>
    <t>634111113</t>
  </si>
  <si>
    <t>Obvodová dilatace mezi stěnou a mazaninou pružnou těsnicí páskou výšky 80 mm</t>
  </si>
  <si>
    <t>1705714753</t>
  </si>
  <si>
    <t>"1.01"2,4*2+3,4*2</t>
  </si>
  <si>
    <t>82</t>
  </si>
  <si>
    <t>634111114</t>
  </si>
  <si>
    <t>Obvodová dilatace mezi stěnou a mazaninou pružnou těsnicí páskou výšky 100 mm</t>
  </si>
  <si>
    <t>2015508898</t>
  </si>
  <si>
    <t>"1.02,03"2,1*2+4*2+3,4*4</t>
  </si>
  <si>
    <t>83</t>
  </si>
  <si>
    <t>631311115</t>
  </si>
  <si>
    <t>Mazanina z betonu prostého bez zvýšených nároků na prostředí tl. přes 50 do 80 mm tř. C 20/25</t>
  </si>
  <si>
    <t>-740603117</t>
  </si>
  <si>
    <t>"1.01"8,32*0,073</t>
  </si>
  <si>
    <t>84</t>
  </si>
  <si>
    <t>631319181</t>
  </si>
  <si>
    <t>Příplatek k cenám mazanin za sklon přes 15 st. do 35 st. od vodorovné roviny mazanina tl. přes 50 do 80 mm</t>
  </si>
  <si>
    <t>-1121930320</t>
  </si>
  <si>
    <t>85</t>
  </si>
  <si>
    <t>631311125</t>
  </si>
  <si>
    <t>Mazanina z betonu prostého bez zvýšených nároků na prostředí tl. přes 80 do 120 mm tř. C 20/25</t>
  </si>
  <si>
    <t>-31319614</t>
  </si>
  <si>
    <t>"1.02,03"(7,3+13,76)*0,09</t>
  </si>
  <si>
    <t>86</t>
  </si>
  <si>
    <t>631319012</t>
  </si>
  <si>
    <t>Příplatek k cenám mazanin za úpravu povrchu mazaniny přehlazením, mazanina tl. přes 80 do 120 mm</t>
  </si>
  <si>
    <t>-47126667</t>
  </si>
  <si>
    <t>87</t>
  </si>
  <si>
    <t>633811111</t>
  </si>
  <si>
    <t>Broušení betonových podlah nerovností do 2 mm (stržení šlemu)</t>
  </si>
  <si>
    <t>1246822292</t>
  </si>
  <si>
    <t>"obroušení před konečnou úpravou podlahy"</t>
  </si>
  <si>
    <t>"1.01"8,32</t>
  </si>
  <si>
    <t>"1.02,03"(7,3+13,76)</t>
  </si>
  <si>
    <t>88</t>
  </si>
  <si>
    <t>632450121</t>
  </si>
  <si>
    <t>Potěr cementový vyrovnávací ze suchých směsí v pásu o průměrné (střední) tl. od 10 do 20 mm</t>
  </si>
  <si>
    <t>1459510536</t>
  </si>
  <si>
    <t>"pod vnitřní parapety"1,5*0,1*2</t>
  </si>
  <si>
    <t>Osazování výplní otvorů</t>
  </si>
  <si>
    <t>89</t>
  </si>
  <si>
    <t>644941112</t>
  </si>
  <si>
    <t>Montáž průvětrníků nebo mřížek odvětrávacích velikosti přes 150 x 200 do 300 x 300 mm</t>
  </si>
  <si>
    <t>889532231</t>
  </si>
  <si>
    <t>"D.1.1.113"</t>
  </si>
  <si>
    <t>"O5"12</t>
  </si>
  <si>
    <t>90</t>
  </si>
  <si>
    <t>562456030</t>
  </si>
  <si>
    <t>mřížka větrací plast 200x200 bílá se síťovinou</t>
  </si>
  <si>
    <t>-296031907</t>
  </si>
  <si>
    <t>94</t>
  </si>
  <si>
    <t>Lešení a stavební výtahy</t>
  </si>
  <si>
    <t>91</t>
  </si>
  <si>
    <t>949101111</t>
  </si>
  <si>
    <t>Lešení pomocné pracovní pro objekty pozemních staveb pro zatížení do 150 kg/m2, o výšce lešeňové podlahy do 1,9 m</t>
  </si>
  <si>
    <t>-992989650</t>
  </si>
  <si>
    <t>"D.1.1.107, D.1.1.108,  D.1.1.109"</t>
  </si>
  <si>
    <t>"pro fasádu, venek"1,2*(10*2+5*2)</t>
  </si>
  <si>
    <t>"vnitřek"8,32+7,3+13,76</t>
  </si>
  <si>
    <t>95</t>
  </si>
  <si>
    <t>Různé dokončovací konstrukce a práce pozemních staveb</t>
  </si>
  <si>
    <t>92</t>
  </si>
  <si>
    <t>95PHP21</t>
  </si>
  <si>
    <t>PHP 21A 6kg d,m</t>
  </si>
  <si>
    <t>537874130</t>
  </si>
  <si>
    <t>93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</si>
  <si>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</si>
  <si>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</si>
  <si>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210130562</t>
  </si>
  <si>
    <t>8,32+7,3+13,76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</si>
  <si>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</si>
  <si>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</si>
  <si>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-245921472</t>
  </si>
  <si>
    <t>"D.1.1.107, D.1.1.102"</t>
  </si>
  <si>
    <t>"jamky pro sloupky"2*0,3*0,3*0,7</t>
  </si>
  <si>
    <t>338171123</t>
  </si>
  <si>
    <t>Osazování sloupků a vzpěr plotových ocelových trubkových nebo profilovaných výšky do 2,60 m se zabetonováním (tř. C 25/30) do 0,08 m3 do připravených jamek</t>
  </si>
  <si>
    <t>-400144187</t>
  </si>
  <si>
    <t>"sloupky budou stávající"2</t>
  </si>
  <si>
    <t>96</t>
  </si>
  <si>
    <t>348401130</t>
  </si>
  <si>
    <t>Osazení oplocení ze strojového pletiva s napínacími dráty do 15 st. sklonu svahu, výšky přes 1,6 do 2,0 m</t>
  </si>
  <si>
    <t>2018225399</t>
  </si>
  <si>
    <t>"pletivo stávající"2</t>
  </si>
  <si>
    <t>97</t>
  </si>
  <si>
    <t>Prorážení otvorů a ostatní bourací práce</t>
  </si>
  <si>
    <t>977151123</t>
  </si>
  <si>
    <t>Jádrové vrty diamantovými korunkami do stavebních materiálů (železobetonu, betonu, cihel, obkladů, dlažeb, kamene) průměru přes 130 do 150 mm</t>
  </si>
  <si>
    <t>-750488259</t>
  </si>
  <si>
    <t>6*0,25</t>
  </si>
  <si>
    <t>98</t>
  </si>
  <si>
    <t>997013211</t>
  </si>
  <si>
    <t>Vnitrostaveništní doprava suti a vybouraných hmot vodorovně do 50 m svisle ručně (nošením po schodech) pro budovy a haly výšky do 6 m</t>
  </si>
  <si>
    <t>356331435</t>
  </si>
  <si>
    <t>99</t>
  </si>
  <si>
    <t>997013501</t>
  </si>
  <si>
    <t>Odvoz suti a vybouraných hmot na skládku nebo meziskládku se složením, na vzdálenost do 1 km</t>
  </si>
  <si>
    <t>-210547831</t>
  </si>
  <si>
    <t>100</t>
  </si>
  <si>
    <t>997013509</t>
  </si>
  <si>
    <t>Odvoz suti a vybouraných hmot na skládku nebo meziskládku se složením, na vzdálenost Příplatek k ceně za každý další i započatý 1 km přes 1 km</t>
  </si>
  <si>
    <t>735596526</t>
  </si>
  <si>
    <t>0,105*16 'Přepočtené koeficientem množství</t>
  </si>
  <si>
    <t>101</t>
  </si>
  <si>
    <t>-794655262</t>
  </si>
  <si>
    <t>998</t>
  </si>
  <si>
    <t>Přesun hmot</t>
  </si>
  <si>
    <t>102</t>
  </si>
  <si>
    <t>998017001</t>
  </si>
  <si>
    <t>Přesun hmot pro budovy občanské výstavby, bydlení, výrobu a služby s omezením mechanizace vodorovná dopravní vzdálenost do 100 m pro budovy s jakoukoliv nosnou konstrukcí výšky do 6 m</t>
  </si>
  <si>
    <t>-217771696</t>
  </si>
  <si>
    <t>PSV</t>
  </si>
  <si>
    <t>Práce a dodávky PSV</t>
  </si>
  <si>
    <t>711</t>
  </si>
  <si>
    <t>Izolace proti vodě, vlhkosti a plynům</t>
  </si>
  <si>
    <t>103</t>
  </si>
  <si>
    <t>711111001</t>
  </si>
  <si>
    <t>Provedení izolace proti zemní vlhkosti natěradly a tmely za studena na ploše vodorovné V nátěrem penetračním</t>
  </si>
  <si>
    <t>1952053667</t>
  </si>
  <si>
    <t>"vodorovný"4,4*9,2-8,4*0,6</t>
  </si>
  <si>
    <t>104</t>
  </si>
  <si>
    <t>111631500</t>
  </si>
  <si>
    <t>lak asfaltový penetrační (MJ t) bal 9 kg</t>
  </si>
  <si>
    <t>-1471036705</t>
  </si>
  <si>
    <t>35,44*0,0003 'Přepočtené koeficientem množství</t>
  </si>
  <si>
    <t>105</t>
  </si>
  <si>
    <t>711141559</t>
  </si>
  <si>
    <t>Provedení izolace proti zemní vlhkosti pásy přitavením NAIP na ploše vodorovné V</t>
  </si>
  <si>
    <t>1592524771</t>
  </si>
  <si>
    <t>106</t>
  </si>
  <si>
    <t>628522640</t>
  </si>
  <si>
    <t>pásy s modifikovaným asfaltem vložka skelná tkanina minerální posyp</t>
  </si>
  <si>
    <t>47300566</t>
  </si>
  <si>
    <t>35,44*1,15 'Přepočtené koeficientem množství</t>
  </si>
  <si>
    <t>107</t>
  </si>
  <si>
    <t>711112001</t>
  </si>
  <si>
    <t>Provedení izolace proti zemní vlhkosti natěradly a tmely za studena na ploše svislé S nátěrem penetračním</t>
  </si>
  <si>
    <t>911771029</t>
  </si>
  <si>
    <t>"D.1.1.106, D.1.1.107, D.1.1.108"</t>
  </si>
  <si>
    <t>0,5*(9,2*2+4,4*2+0,6*2)-0,8*0,25*3</t>
  </si>
  <si>
    <t>108</t>
  </si>
  <si>
    <t>-1749672831</t>
  </si>
  <si>
    <t>13,6*0,00035 'Přepočtené koeficientem množství</t>
  </si>
  <si>
    <t>109</t>
  </si>
  <si>
    <t>711142559</t>
  </si>
  <si>
    <t>Provedení izolace proti zemní vlhkosti pásy přitavením NAIP na ploše svislé S</t>
  </si>
  <si>
    <t>-233823442</t>
  </si>
  <si>
    <t>110</t>
  </si>
  <si>
    <t>947795563</t>
  </si>
  <si>
    <t>13,6*1,2 'Přepočtené koeficientem množství</t>
  </si>
  <si>
    <t>111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</si>
  <si>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</si>
  <si>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</si>
  <si>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</si>
  <si>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-350531080</t>
  </si>
  <si>
    <t>712</t>
  </si>
  <si>
    <t>Povlakové krytiny</t>
  </si>
  <si>
    <t>112</t>
  </si>
  <si>
    <t>712363317</t>
  </si>
  <si>
    <t>Povlakové krytiny střech plochých do 10 st. z tvarovaných poplastovaných lišt pro mPVC, délka 2 m okapnice rš 250 mm</t>
  </si>
  <si>
    <t>849908689</t>
  </si>
  <si>
    <t>"D.1.1.108, D.1.1.109, D.1.1.114"</t>
  </si>
  <si>
    <t>"K3 - 9,5m"5</t>
  </si>
  <si>
    <t>113</t>
  </si>
  <si>
    <t>712363318</t>
  </si>
  <si>
    <t>Povlakové krytiny střech plochých do 10 st. z tvarovaných poplastovaných lišt pro mPVC, délka 2 m závětrná lišta rš 250 mm</t>
  </si>
  <si>
    <t>-993393757</t>
  </si>
  <si>
    <t>"K2 - 19m"10</t>
  </si>
  <si>
    <t>114</t>
  </si>
  <si>
    <t>712363411</t>
  </si>
  <si>
    <t>Provedení povlakové krytiny střech plochých do 10 st. s mechanicky kotvenou izolací včetně položení fólie a horkovzdušného svaření tl. tepelné izolace do 100 mm budovy výšky do 18 m, kotvené do trapézového plechu nebo do dřeva vnitřní plocha</t>
  </si>
  <si>
    <t>-781949584</t>
  </si>
  <si>
    <t>"D.1.1.108, D.1.1.109"</t>
  </si>
  <si>
    <t>"h=cca 3m, kratší strana e=4,6m, e/10=0,5m,e/4=1,2m,  delší strana e=6m, e/10=0,6m,e/4=1,5m"</t>
  </si>
  <si>
    <t>9,3*4,58-rp-kp</t>
  </si>
  <si>
    <t>115</t>
  </si>
  <si>
    <t>712363412</t>
  </si>
  <si>
    <t>Provedení povlakové krytiny střech plochých do 10 st. s mechanicky kotvenou izolací včetně položení fólie a horkovzdušného svaření tl. tepelné izolace do 100 mm budovy výšky do 18 m, kotvené do trapézového plechu nebo do dřeva okraj</t>
  </si>
  <si>
    <t>-1896170946</t>
  </si>
  <si>
    <t>6,3*0,6*2+2,18*0,5*2</t>
  </si>
  <si>
    <t>116</t>
  </si>
  <si>
    <t>712363413</t>
  </si>
  <si>
    <t>Provedení povlakové krytiny střech plochých do 10 st. s mechanicky kotvenou izolací včetně položení fólie a horkovzdušného svaření tl. tepelné izolace do 100 mm budovy výšky do 18 m, kotvené do trapézového plechu nebo do dřeva roh</t>
  </si>
  <si>
    <t>-1711167063</t>
  </si>
  <si>
    <t>1,2*0,5*4+(1,5+0,5)*0,6*4</t>
  </si>
  <si>
    <t>117</t>
  </si>
  <si>
    <t>283220120</t>
  </si>
  <si>
    <t>fólie hydroizolační střešní mPVC, tl. 1,5 mm š 1300 mm šedá</t>
  </si>
  <si>
    <t>1627317448</t>
  </si>
  <si>
    <t>42,594*1,15 'Přepočtené koeficientem množství</t>
  </si>
  <si>
    <t>118</t>
  </si>
  <si>
    <t>712391171</t>
  </si>
  <si>
    <t>Provedení povlakové krytiny střech plochých do 10 st. -ostatní práce provedení vrstvy textilní podkladní</t>
  </si>
  <si>
    <t>-1939585984</t>
  </si>
  <si>
    <t>"D.1.1.109"</t>
  </si>
  <si>
    <t>9,3*4,58</t>
  </si>
  <si>
    <t>119</t>
  </si>
  <si>
    <t>693110730</t>
  </si>
  <si>
    <t>geotextilie z polypropylenových vláken netkaná, šíře 500 cm, 300 g/m2</t>
  </si>
  <si>
    <t>-180824579</t>
  </si>
  <si>
    <t>120</t>
  </si>
  <si>
    <t>71201</t>
  </si>
  <si>
    <t>Plastový komínek odvětrání kanalizace s integrovanou manžetou DN100 d,m</t>
  </si>
  <si>
    <t>-973032806</t>
  </si>
  <si>
    <t>121</t>
  </si>
  <si>
    <t>71202</t>
  </si>
  <si>
    <t>Plastový komínek odvětrání kanalizace s integrovanou manžetou DN50 d,m</t>
  </si>
  <si>
    <t>1192918781</t>
  </si>
  <si>
    <t>122</t>
  </si>
  <si>
    <t>998712201</t>
  </si>
  <si>
    <t>Přesun hmot pro povlakové krytiny stanovený procentní sazbou (%) z ceny vodorovná dopravní vzdálenost do 50 m v objektech výšky do 6 m</t>
  </si>
  <si>
    <t>499313195</t>
  </si>
  <si>
    <t>720</t>
  </si>
  <si>
    <t>Zdravotechnické instalace</t>
  </si>
  <si>
    <t>123</t>
  </si>
  <si>
    <t>72001</t>
  </si>
  <si>
    <t>ZTI - dle samostatného rozpočtu</t>
  </si>
  <si>
    <t>kpl</t>
  </si>
  <si>
    <t>-871085049</t>
  </si>
  <si>
    <t>762</t>
  </si>
  <si>
    <t>Konstrukce tesařské</t>
  </si>
  <si>
    <t>124</t>
  </si>
  <si>
    <t>711131101</t>
  </si>
  <si>
    <t>Provedení izolace proti zemní vlhkosti pásy na sucho AIP nebo tkaniny na ploše vodorovné V</t>
  </si>
  <si>
    <t>-985143643</t>
  </si>
  <si>
    <t>"D.1.1.112"</t>
  </si>
  <si>
    <t>"pod pozednice 140/80"9,1*2*0,15</t>
  </si>
  <si>
    <t>125</t>
  </si>
  <si>
    <t>628321340</t>
  </si>
  <si>
    <t>pás těžký asfaltovaný V60 S40</t>
  </si>
  <si>
    <t>1230188796</t>
  </si>
  <si>
    <t>2,73*1,15 'Přepočtené koeficientem množství</t>
  </si>
  <si>
    <t>126</t>
  </si>
  <si>
    <t>762332531</t>
  </si>
  <si>
    <t>Montáž vázaných konstrukcí krovů střech pultových, sedlových, valbových, stanových čtvercového nebo obdélníkového půdorysu, z řeziva hoblovaného průřezové plochy do 120 cm2</t>
  </si>
  <si>
    <t>1152276920</t>
  </si>
  <si>
    <t>"pozednice 140/80"9,1*2</t>
  </si>
  <si>
    <t>127</t>
  </si>
  <si>
    <t>612211360</t>
  </si>
  <si>
    <t>hranol konstrukční masivní smrk nepohledový 80 x 140 x 13000 mm, vlhkostí do 15%</t>
  </si>
  <si>
    <t>412864441</t>
  </si>
  <si>
    <t>18,2*1,1 'Přepočtené koeficientem množství</t>
  </si>
  <si>
    <t>128</t>
  </si>
  <si>
    <t>953961213</t>
  </si>
  <si>
    <t>Kotvy chemické s vyvrtáním otvoru do betonu, železobetonu nebo tvrdého kamene chemická patrona, velikost M 12, hloubka 110 mm</t>
  </si>
  <si>
    <t>-787249793</t>
  </si>
  <si>
    <t>"kotvení pozednice po 1500mm"7*2</t>
  </si>
  <si>
    <t>129</t>
  </si>
  <si>
    <t>953965122</t>
  </si>
  <si>
    <t>Kotvy chemické s vyvrtáním otvoru kotevní šrouby pro chemické kotvy, velikost M 12, délka 220 mm</t>
  </si>
  <si>
    <t>323735618</t>
  </si>
  <si>
    <t>130</t>
  </si>
  <si>
    <t>762332532</t>
  </si>
  <si>
    <t>Montáž vázaných konstrukcí krovů střech pultových, sedlových, valbových, stanových čtvercového nebo obdélníkového půdorysu, z řeziva hoblovaného průřezové plochy přes 120 do 224 cm2</t>
  </si>
  <si>
    <t>1713610613</t>
  </si>
  <si>
    <t>"krokve 100/160"4,31*11</t>
  </si>
  <si>
    <t>131</t>
  </si>
  <si>
    <t>612221150</t>
  </si>
  <si>
    <t>hranol konstrukční masivní smrk pohledový 100 x 160 x 13000 mm, vlhkostí do 15%</t>
  </si>
  <si>
    <t>769500585</t>
  </si>
  <si>
    <t>47,41*1,1 'Přepočtené koeficientem množství</t>
  </si>
  <si>
    <t>132</t>
  </si>
  <si>
    <t>762429001</t>
  </si>
  <si>
    <t>Obložení stropů nebo střešních podhledů montáž roštu podkladového</t>
  </si>
  <si>
    <t>1746118540</t>
  </si>
  <si>
    <t>"rošt pro obklad římsy"8,3*3+1,5*9</t>
  </si>
  <si>
    <t>133</t>
  </si>
  <si>
    <t>612211220</t>
  </si>
  <si>
    <t>hranol konstrukční masivní smrk nepohledový 60 x 80 x 13000 mm, vlhkostí do 15%</t>
  </si>
  <si>
    <t>-148849562</t>
  </si>
  <si>
    <t>38,4*1,1 'Přepočtené koeficientem množství</t>
  </si>
  <si>
    <t>134</t>
  </si>
  <si>
    <t>762395000</t>
  </si>
  <si>
    <t>Spojovací prostředky krovů, bednění a laťování, nadstřešních konstrukcí svory, prkna, hřebíky, pásová ocel, vruty</t>
  </si>
  <si>
    <t>-145493751</t>
  </si>
  <si>
    <t>"pozednice 140/80"9,1*2*1,1*0,14*0,08</t>
  </si>
  <si>
    <t>"krokve 100/160"4,31*11*1,1*0,1*0,16</t>
  </si>
  <si>
    <t>"rošt pro obklad římsy"(8,3*3+1,5*9)*1,1*0,06*0,08</t>
  </si>
  <si>
    <t>135</t>
  </si>
  <si>
    <t>762083111</t>
  </si>
  <si>
    <t>Práce společné pro tesařské konstrukce impregnace řeziva máčením proti dřevokaznému hmyzu a houbám, třída ohrožení 1 a 2 (dřevo v interiéru)</t>
  </si>
  <si>
    <t>935326683</t>
  </si>
  <si>
    <t>136</t>
  </si>
  <si>
    <t>762420011</t>
  </si>
  <si>
    <t>Obložení stropů nebo střešních podhledů z cementotřískových desek šroubovaných na sraz, tloušťky desky 12 mm</t>
  </si>
  <si>
    <t>-2101324958</t>
  </si>
  <si>
    <t>"obklad římsy deskami, použita položka s tl.12mm v PD je tl.9mm!!!, platí 9mm, zohledněte v ceně"(0,6+0,48)*8,3</t>
  </si>
  <si>
    <t>137</t>
  </si>
  <si>
    <t>762341027</t>
  </si>
  <si>
    <t>Bednění a laťování bednění střech rovných sklonu do 60 st. s vyřezáním otvorů z dřevoštěpkových desek šroubovaných na krokve 25 mm na pero a drážku, tloušťky desky</t>
  </si>
  <si>
    <t>-266721000</t>
  </si>
  <si>
    <t>138</t>
  </si>
  <si>
    <t>998762201</t>
  </si>
  <si>
    <t>Přesun hmot pro konstrukce tesařské stanovený procentní sazbou (%) z ceny vodorovná dopravní vzdálenost do 50 m v objektech výšky do 6 m</t>
  </si>
  <si>
    <t>-290691720</t>
  </si>
  <si>
    <t>763</t>
  </si>
  <si>
    <t>Konstrukce suché výstavby</t>
  </si>
  <si>
    <t>139</t>
  </si>
  <si>
    <t>763131451</t>
  </si>
  <si>
    <t>Podhled ze sádrokartonových desek dvouvrstvá zavěšená spodní konstrukce z ocelových profilů CD, UD jednoduše opláštěná deskou impregnovanou H2, tl. 12,5 mm, bez TI</t>
  </si>
  <si>
    <t>-1222500797</t>
  </si>
  <si>
    <t>"1.01"2,4*3,4</t>
  </si>
  <si>
    <t>140</t>
  </si>
  <si>
    <t>763131752</t>
  </si>
  <si>
    <t>Podhled ze sádrokartonových desek ostatní práce a konstrukce na podhledech ze sádrokartonových desek montáž jedné vrstvy tepelné izolace</t>
  </si>
  <si>
    <t>-1546057700</t>
  </si>
  <si>
    <t>141</t>
  </si>
  <si>
    <t>631481030</t>
  </si>
  <si>
    <t>deska izolační minerální střešní λ-0.038 600x1200 mm tl. 80 mm</t>
  </si>
  <si>
    <t>-1056551079</t>
  </si>
  <si>
    <t>8,16*1,02 'Přepočtené koeficientem množství</t>
  </si>
  <si>
    <t>142</t>
  </si>
  <si>
    <t>998763401</t>
  </si>
  <si>
    <t>Přesun hmot pro konstrukce montované z desek stanovený procentní sazbou (%) z ceny vodorovná dopravní vzdálenost do 50 m v objektech výšky do 6 m</t>
  </si>
  <si>
    <t>1763098487</t>
  </si>
  <si>
    <t>764</t>
  </si>
  <si>
    <t>Konstrukce klempířské</t>
  </si>
  <si>
    <t>143</t>
  </si>
  <si>
    <t>764212662</t>
  </si>
  <si>
    <t>Oplechování střešních prvků z pozinkovaného plechu s povrchovou úpravou okapu okapovým plechem střechy rovné rš 200 mm</t>
  </si>
  <si>
    <t>-334425044</t>
  </si>
  <si>
    <t>"D.1.1.114"</t>
  </si>
  <si>
    <t>"zvolena položka obdobné pracnosti pro K4"9,5</t>
  </si>
  <si>
    <t>144</t>
  </si>
  <si>
    <t>764216602</t>
  </si>
  <si>
    <t>Oplechování parapetů z pozinkovaného plechu s povrchovou úpravou rovných mechanicky kotvené, bez rohů rš 200 mm</t>
  </si>
  <si>
    <t>502789820</t>
  </si>
  <si>
    <t>"K1"1,55*2</t>
  </si>
  <si>
    <t>145</t>
  </si>
  <si>
    <t>764511602</t>
  </si>
  <si>
    <t>Žlab podokapní z pozinkovaného plechu s povrchovou úpravou včetně háků a čel půlkruhový rš 330 mm</t>
  </si>
  <si>
    <t>2064358302</t>
  </si>
  <si>
    <t>"K5"9,3</t>
  </si>
  <si>
    <t>146</t>
  </si>
  <si>
    <t>764518621</t>
  </si>
  <si>
    <t>Svod z pozinkovaného plechu s upraveným povrchem včetně objímek, kolen a odskoků kruhový, průměru 87 mm</t>
  </si>
  <si>
    <t>-1322357609</t>
  </si>
  <si>
    <t>"zvolena položka obdobné pracnosti pro K6 pr.70mm"3</t>
  </si>
  <si>
    <t>147</t>
  </si>
  <si>
    <t>998764201</t>
  </si>
  <si>
    <t>Přesun hmot pro konstrukce klempířské stanovený procentní sazbou (%) z ceny vodorovná dopravní vzdálenost do 50 m v objektech výšky do 6 m</t>
  </si>
  <si>
    <t>1202788993</t>
  </si>
  <si>
    <t>766</t>
  </si>
  <si>
    <t>Konstrukce truhlářské</t>
  </si>
  <si>
    <t>148</t>
  </si>
  <si>
    <t>766412214</t>
  </si>
  <si>
    <t>Montáž obložení stěn plochy přes 1 m2 palubkami na pero a drážku z měkkého dřeva, šířky přes 100 mm</t>
  </si>
  <si>
    <t>387490255</t>
  </si>
  <si>
    <t>"stěna"(8,3-1*3)*2,41</t>
  </si>
  <si>
    <t>149</t>
  </si>
  <si>
    <t>766492100</t>
  </si>
  <si>
    <t>Ostatní práce montáž dřevěného obložení ostění</t>
  </si>
  <si>
    <t>-589924971</t>
  </si>
  <si>
    <t>"ostění"0,14*(2,41*2+1)*3</t>
  </si>
  <si>
    <t>150</t>
  </si>
  <si>
    <t>611911550</t>
  </si>
  <si>
    <t>palubky obkladové SM profil klasický 19 x 116 mm A/B</t>
  </si>
  <si>
    <t>-540114376</t>
  </si>
  <si>
    <t>15,217*1,04 'Přepočtené koeficientem množství</t>
  </si>
  <si>
    <t>151</t>
  </si>
  <si>
    <t>766417211</t>
  </si>
  <si>
    <t>Montáž obložení stěn rošt podkladový</t>
  </si>
  <si>
    <t>198724968</t>
  </si>
  <si>
    <t>"stěna"(8,3-1*3)*4</t>
  </si>
  <si>
    <t>"ostění"(2,41*2+1)*3</t>
  </si>
  <si>
    <t>152</t>
  </si>
  <si>
    <t>605110450</t>
  </si>
  <si>
    <t>řezivo jehličnaté středové SM/BO dl 4 m tl. 24 mm, šířka 120, 150 jakost II-III</t>
  </si>
  <si>
    <t>-1042723227</t>
  </si>
  <si>
    <t>"stěna"(8,3-1*3)*4*1,04*0,08*0,03</t>
  </si>
  <si>
    <t>"ostění"(2,41*2+1)*3*1,04*0,08*0,03</t>
  </si>
  <si>
    <t>153</t>
  </si>
  <si>
    <t>659093859</t>
  </si>
  <si>
    <t>154</t>
  </si>
  <si>
    <t>766699762</t>
  </si>
  <si>
    <t>Montáž ostatních truhlářských konstrukcí překrytí spár stěn lištou rohovou</t>
  </si>
  <si>
    <t>-406972827</t>
  </si>
  <si>
    <t>"stěna"(8,3-1*3)*2+2,41*2</t>
  </si>
  <si>
    <t>155</t>
  </si>
  <si>
    <t>614181540</t>
  </si>
  <si>
    <t>lišta podlahová dřevěná smrk 28x28 mm</t>
  </si>
  <si>
    <t>522124303</t>
  </si>
  <si>
    <t>32,88*1,1 'Přepočtené koeficientem množství</t>
  </si>
  <si>
    <t>156</t>
  </si>
  <si>
    <t>953945111</t>
  </si>
  <si>
    <t>Kotvy mechanické s vyvrtáním otvoru do betonu, železobetonu nebo tvrdého kamene pro střední zatížení průvlekové, velikost M 8, délka 75 mm</t>
  </si>
  <si>
    <t>-829835873</t>
  </si>
  <si>
    <t>"pro ukotvení roštu do zdiva, odhad"50</t>
  </si>
  <si>
    <t>157</t>
  </si>
  <si>
    <t>766O1</t>
  </si>
  <si>
    <t>O1 - plastové vstupní dveře 1000x2410 mm d,m dle popisu ve výpisu prvků</t>
  </si>
  <si>
    <t>211192753</t>
  </si>
  <si>
    <t>158</t>
  </si>
  <si>
    <t>766O2</t>
  </si>
  <si>
    <t>O2 - plastové vstupní dveře 1000x2410 mm d,m dle popisu ve výpisu prvků</t>
  </si>
  <si>
    <t>1744257252</t>
  </si>
  <si>
    <t>159</t>
  </si>
  <si>
    <t>766O3</t>
  </si>
  <si>
    <t>O1 - plastové okno 1500x600 mm s pákovým ovl. d,m dle popisu ve výpisu prvků</t>
  </si>
  <si>
    <t>228422746</t>
  </si>
  <si>
    <t>160</t>
  </si>
  <si>
    <t>766694112</t>
  </si>
  <si>
    <t>Montáž ostatních truhlářských konstrukcí parapetních desek dřevěných nebo plastových šířky do 300 mm, délky přes 1000 do 1600 mm</t>
  </si>
  <si>
    <t>148642540</t>
  </si>
  <si>
    <t>161</t>
  </si>
  <si>
    <t>611444000</t>
  </si>
  <si>
    <t>parapet plastový vnitřní - komůrkový 18 x 2 x 100 cm</t>
  </si>
  <si>
    <t>1616393627</t>
  </si>
  <si>
    <t>"O4"1,5</t>
  </si>
  <si>
    <t>162</t>
  </si>
  <si>
    <t>611444150</t>
  </si>
  <si>
    <t>koncovka k parapetu plastovému vnitřnímu 1 pár</t>
  </si>
  <si>
    <t>-562214931</t>
  </si>
  <si>
    <t>163</t>
  </si>
  <si>
    <t>763411211</t>
  </si>
  <si>
    <t>Sanitární příčky vhodné do mokrého prostředí dělící přepážky k pisoárům z dřevotřískových desek s HPL-laminátem tl. 19,6 mm</t>
  </si>
  <si>
    <t>-1417186280</t>
  </si>
  <si>
    <t>"O6"0,6*0,8*3</t>
  </si>
  <si>
    <t>164</t>
  </si>
  <si>
    <t>549164090</t>
  </si>
  <si>
    <t>kování pro WC boxy - nerez, stavitelná nožka 140 mm</t>
  </si>
  <si>
    <t>1441506613</t>
  </si>
  <si>
    <t>"O6"1*3</t>
  </si>
  <si>
    <t>165</t>
  </si>
  <si>
    <t>549164100</t>
  </si>
  <si>
    <t>kování pro WC boxy - nerez,U - držák - stěna/bok</t>
  </si>
  <si>
    <t>1509391669</t>
  </si>
  <si>
    <t>"O6"2*3</t>
  </si>
  <si>
    <t>166</t>
  </si>
  <si>
    <t>998766201</t>
  </si>
  <si>
    <t>Přesun hmot pro konstrukce truhlářské stanovený procentní sazbou (%) z ceny vodorovná dopravní vzdálenost do 50 m v objektech výšky do 6 m</t>
  </si>
  <si>
    <t>-1872214689</t>
  </si>
  <si>
    <t>771</t>
  </si>
  <si>
    <t>Podlahy z dlaždic</t>
  </si>
  <si>
    <t>167</t>
  </si>
  <si>
    <t>776111311</t>
  </si>
  <si>
    <t>Příprava podkladu vysátí podlah</t>
  </si>
  <si>
    <t>1154621812</t>
  </si>
  <si>
    <t>168</t>
  </si>
  <si>
    <t>771591111</t>
  </si>
  <si>
    <t>Podlahy - ostatní práce penetrace podkladu</t>
  </si>
  <si>
    <t>1993262495</t>
  </si>
  <si>
    <t>169</t>
  </si>
  <si>
    <t>771574113</t>
  </si>
  <si>
    <t>Montáž podlah z dlaždic keramických lepených flexibilním lepidlem režných nebo glazovaných hladkých přes 9 do 12 ks/ m2</t>
  </si>
  <si>
    <t>-1177818704</t>
  </si>
  <si>
    <t>170</t>
  </si>
  <si>
    <t>597614190</t>
  </si>
  <si>
    <t>dlaždice keramické slinuté neglazované mrazuvzdorné  29,8 x 29,8 x 0,9 cm</t>
  </si>
  <si>
    <t>228509735</t>
  </si>
  <si>
    <t>8,32*1,1 'Přepočtené koeficientem množství</t>
  </si>
  <si>
    <t>171</t>
  </si>
  <si>
    <t>771591185</t>
  </si>
  <si>
    <t>Podlahy - ostatní práce řezání dlaždic keramických rovné</t>
  </si>
  <si>
    <t>-1001098446</t>
  </si>
  <si>
    <t>"předběžný odhad"45</t>
  </si>
  <si>
    <t>172</t>
  </si>
  <si>
    <t>771591115</t>
  </si>
  <si>
    <t>Podlahy - ostatní práce spárování silikonem</t>
  </si>
  <si>
    <t>1288551882</t>
  </si>
  <si>
    <t>173</t>
  </si>
  <si>
    <t>998771201</t>
  </si>
  <si>
    <t>Přesun hmot pro podlahy z dlaždic stanovený procentní sazbou (%) z ceny vodorovná dopravní vzdálenost do 50 m v objektech výšky do 6 m</t>
  </si>
  <si>
    <t>-1617984501</t>
  </si>
  <si>
    <t>781</t>
  </si>
  <si>
    <t>Dokončovací práce - obklady</t>
  </si>
  <si>
    <t>174</t>
  </si>
  <si>
    <t>781495111</t>
  </si>
  <si>
    <t>Ostatní prvky ostatní práce penetrace podkladu</t>
  </si>
  <si>
    <t>-1121129434</t>
  </si>
  <si>
    <t>"1.01"2,5*(2,4*2+3,4*2)-1,3*0,6-0,8*2,41</t>
  </si>
  <si>
    <t>"parapet"1,5*0,1</t>
  </si>
  <si>
    <t>175</t>
  </si>
  <si>
    <t>781474115</t>
  </si>
  <si>
    <t>Montáž obkladů vnitřních stěn z dlaždic keramických lepených flexibilním lepidlem režných nebo glazovaných hladkých přes 22 do 25 ks/m2</t>
  </si>
  <si>
    <t>817913110</t>
  </si>
  <si>
    <t>176</t>
  </si>
  <si>
    <t>781674112</t>
  </si>
  <si>
    <t>Montáž obkladů parapetů z dlaždic keramických lepených flexibilním lepidlem, šířky parapetu přes 100 do 150 mm</t>
  </si>
  <si>
    <t>1263008895</t>
  </si>
  <si>
    <t>177</t>
  </si>
  <si>
    <t>597611180</t>
  </si>
  <si>
    <t>dlaždice keramické - koupelny  (barevné) 20 x 20 x 0,8 cm I. j.</t>
  </si>
  <si>
    <t>688400144</t>
  </si>
  <si>
    <t>26,442*1,1 'Přepočtené koeficientem množství</t>
  </si>
  <si>
    <t>178</t>
  </si>
  <si>
    <t>998781201</t>
  </si>
  <si>
    <t>Přesun hmot pro obklady keramické stanovený procentní sazbou (%) z ceny vodorovná dopravní vzdálenost do 50 m v objektech výšky do 6 m</t>
  </si>
  <si>
    <t>1289350479</t>
  </si>
  <si>
    <t>783</t>
  </si>
  <si>
    <t>Dokončovací práce - nátěry</t>
  </si>
  <si>
    <t>179</t>
  </si>
  <si>
    <t>783124101</t>
  </si>
  <si>
    <t>Základní nátěr truhlářských konstrukcí jednonásobný akrylátový</t>
  </si>
  <si>
    <t>-1033433025</t>
  </si>
  <si>
    <t>"palubky"</t>
  </si>
  <si>
    <t>180</t>
  </si>
  <si>
    <t>783128101</t>
  </si>
  <si>
    <t>Lazurovací nátěr truhlářských konstrukcí jednonásobný akrylátový</t>
  </si>
  <si>
    <t>-1675298655</t>
  </si>
  <si>
    <t>15,217*2 'Přepočtené koeficientem množství</t>
  </si>
  <si>
    <t>181</t>
  </si>
  <si>
    <t>783901451</t>
  </si>
  <si>
    <t>Příprava podkladu betonových podlah před provedením nátěru zametením</t>
  </si>
  <si>
    <t>-2027308513</t>
  </si>
  <si>
    <t>182</t>
  </si>
  <si>
    <t>783901453</t>
  </si>
  <si>
    <t>Příprava podkladu betonových podlah před provedením nátěru vysátím</t>
  </si>
  <si>
    <t>-530806022</t>
  </si>
  <si>
    <t>"1.02,03 stržení šlemu"(7,3+13,76)</t>
  </si>
  <si>
    <t>183</t>
  </si>
  <si>
    <t>783933151</t>
  </si>
  <si>
    <t>Penetrační nátěr betonových podlah hladkých (z pohledového nebo gletovaného betonu, stěrky apod.) epoxidový</t>
  </si>
  <si>
    <t>-99901437</t>
  </si>
  <si>
    <t>184</t>
  </si>
  <si>
    <t>783937163</t>
  </si>
  <si>
    <t>Krycí (uzavírací) nátěr betonových podlah dvojnásobný epoxidový rozpouštědlový</t>
  </si>
  <si>
    <t>1336576752</t>
  </si>
  <si>
    <t>"1.02,03 vytažení 100mm na stěnu"0,1*(2,1*2+4*2+3,4*4-0,8*2)</t>
  </si>
  <si>
    <t>185</t>
  </si>
  <si>
    <t>783997151</t>
  </si>
  <si>
    <t>Krycí (uzavírací) nátěr betonových podlah Příplatek k cenám za provedení protiskluzné vrstvy prosypem křemičitým pískem nebo skleněnými kuličkami</t>
  </si>
  <si>
    <t>729797182</t>
  </si>
  <si>
    <t>784</t>
  </si>
  <si>
    <t>Dokončovací práce - malby a tapety</t>
  </si>
  <si>
    <t>186</t>
  </si>
  <si>
    <t>784111001</t>
  </si>
  <si>
    <t>Oprášení (ometení) podkladu v místnostech výšky do 3,80 m</t>
  </si>
  <si>
    <t>625583127</t>
  </si>
  <si>
    <t>187</t>
  </si>
  <si>
    <t>784171001</t>
  </si>
  <si>
    <t>Olepování vnitřních ploch (materiál ve specifikaci) včetně pozdějšího odlepení páskou nebo fólií v místnostech výšky do 3,80 m</t>
  </si>
  <si>
    <t>-68984690</t>
  </si>
  <si>
    <t>"1.02,03 sokl a osb"(2,1*2+4*2+3,4*4-0,8*2)*2</t>
  </si>
  <si>
    <t>"1.02,03 otvory"1,5*2+0,6*2+(1+2,41*2)*2</t>
  </si>
  <si>
    <t>"1.01 u nadpraží"1,5+1</t>
  </si>
  <si>
    <t>188</t>
  </si>
  <si>
    <t>581248400</t>
  </si>
  <si>
    <t>páska pro malířské potřeby maskovací, UV odolná, PVC, rýhovaná 38mm x 33 m</t>
  </si>
  <si>
    <t>-1208345463</t>
  </si>
  <si>
    <t>66,74*1,05 'Přepočtené koeficientem množství</t>
  </si>
  <si>
    <t>189</t>
  </si>
  <si>
    <t>784181121</t>
  </si>
  <si>
    <t>Penetrace podkladu jednonásobná hloubková v místnostech výšky do 3,80 m</t>
  </si>
  <si>
    <t>521856889</t>
  </si>
  <si>
    <t>"1.02,03"(2,675-0,09-0,1)*(2,1*2+4*2+3,4*4)-1,3*0,5-0,8*2,21*2</t>
  </si>
  <si>
    <t>"1.01 nadpraží"0,1*(1,5+1)</t>
  </si>
  <si>
    <t>"1.01 podhled"8,32</t>
  </si>
  <si>
    <t>190</t>
  </si>
  <si>
    <t>784211111</t>
  </si>
  <si>
    <t>Malby z malířských směsí otěruvzdorných za mokra dvojnásobné, bílé za mokra otěruvzdorné velmi dobře v místnostech výšky do 3,80 m</t>
  </si>
  <si>
    <t>1470752979</t>
  </si>
  <si>
    <t>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</si>
  <si>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</si>
  <si>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</si>
  <si>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</si>
  <si>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</si>
  <si>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</si>
  <si>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</si>
  <si>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</si>
  <si>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</si>
  <si>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</si>
  <si>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Hlavní tituly průvodních činností a nákladů průzkumné, geodetické a projektové práce průzkumné práce</t>
  </si>
  <si>
    <t>1024</t>
  </si>
  <si>
    <t>311465151</t>
  </si>
  <si>
    <t>"vytyčení stávajících sítí, odpojení sítí před bouráním, kopaná sonda pro ověření polohy vedení podzemního NN 2ks"1</t>
  </si>
  <si>
    <t>012203000</t>
  </si>
  <si>
    <t>Průzkumné, geodetické a projektové práce geodetické práce při provádění stavby</t>
  </si>
  <si>
    <t>-823788362</t>
  </si>
  <si>
    <t>012303000</t>
  </si>
  <si>
    <t>Průzkumné, geodetické a projektové práce geodetické práce po výstavbě</t>
  </si>
  <si>
    <t>-1334518005</t>
  </si>
  <si>
    <t>013254000</t>
  </si>
  <si>
    <t>Průzkumné, geodetické a projektové práce projektové práce dokumentace stavby (výkresová a textová) skutečného provedení stavby</t>
  </si>
  <si>
    <t>-1509918869</t>
  </si>
  <si>
    <t>VRN3</t>
  </si>
  <si>
    <t>Zařízení staveniště</t>
  </si>
  <si>
    <t>030001000</t>
  </si>
  <si>
    <t>Základní rozdělení průvodních činností a nákladů zařízení staveniště</t>
  </si>
  <si>
    <t>-927419086</t>
  </si>
  <si>
    <t>"zřízení, provoz a zrušení ZS, ochranné zábralí, mobilní oplocení, dočasné dopravní značení, mobilní WC"1</t>
  </si>
  <si>
    <t>"dočasná ochrana vzrostlé zeleně, atd."</t>
  </si>
  <si>
    <t>VRN4</t>
  </si>
  <si>
    <t>Inženýrská činnost</t>
  </si>
  <si>
    <t>043002000</t>
  </si>
  <si>
    <t>Hlavní tituly průvodních činností a nákladů inženýrská činnost zkoušky a ostatní měření</t>
  </si>
  <si>
    <t>1417053206</t>
  </si>
  <si>
    <t>"hutnící zkoušky, odtrhové zkoušky, atd."1</t>
  </si>
  <si>
    <t>045002000</t>
  </si>
  <si>
    <t>Hlavní tituly průvodních činností a nákladů inženýrská činnost kompletační a koordinační činnost</t>
  </si>
  <si>
    <t>19874856</t>
  </si>
  <si>
    <t>"např. koordinace s instalacemi, doklady dle SoD, týdenní HMG atd."1</t>
  </si>
  <si>
    <t>VRN7</t>
  </si>
  <si>
    <t>Provozní vlivy</t>
  </si>
  <si>
    <t>071103000</t>
  </si>
  <si>
    <t>Provozní vlivy provoz investora, třetích osob provoz investora</t>
  </si>
  <si>
    <t>1343231306</t>
  </si>
  <si>
    <t>"práce budou probíhat za provozu školky a mohou z toho vyplývat nějaká omezení (hlučnost, prašnost, BOZP,...)"1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</si>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</sst>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30" fillId="3" borderId="0" xfId="1" applyFont="1" applyFill="1" applyAlignment="1" applyProtection="1">
      <alignment vertical="center"/>
    </xf>
    <xf numFmtId="0" fontId="47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0" borderId="28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O62" sqref="AO6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290" t="s">
        <v>8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316" t="s">
        <v>16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8"/>
      <c r="AQ5" s="30"/>
      <c r="BS5" s="23" t="s">
        <v>9</v>
      </c>
    </row>
    <row r="6" spans="1:74" ht="36.950000000000003" customHeight="1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318" t="s">
        <v>18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8"/>
      <c r="AQ6" s="30"/>
      <c r="BS6" s="23" t="s">
        <v>9</v>
      </c>
    </row>
    <row r="7" spans="1:74" ht="14.45" customHeight="1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20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21</v>
      </c>
      <c r="AL7" s="28"/>
      <c r="AM7" s="28"/>
      <c r="AN7" s="33" t="s">
        <v>22</v>
      </c>
      <c r="AO7" s="28"/>
      <c r="AP7" s="28"/>
      <c r="AQ7" s="30"/>
      <c r="BS7" s="23" t="s">
        <v>9</v>
      </c>
    </row>
    <row r="8" spans="1:74" ht="14.45" customHeight="1">
      <c r="B8" s="27"/>
      <c r="C8" s="28"/>
      <c r="D8" s="35" t="s">
        <v>23</v>
      </c>
      <c r="E8" s="28"/>
      <c r="F8" s="28"/>
      <c r="G8" s="28"/>
      <c r="H8" s="28"/>
      <c r="I8" s="28"/>
      <c r="J8" s="28"/>
      <c r="K8" s="33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25</v>
      </c>
      <c r="AL8" s="28"/>
      <c r="AM8" s="28"/>
      <c r="AN8" s="33" t="s">
        <v>26</v>
      </c>
      <c r="AO8" s="28"/>
      <c r="AP8" s="28"/>
      <c r="AQ8" s="30"/>
      <c r="BS8" s="23" t="s">
        <v>9</v>
      </c>
    </row>
    <row r="9" spans="1:74" ht="29.25" customHeight="1">
      <c r="B9" s="27"/>
      <c r="C9" s="28"/>
      <c r="D9" s="32" t="s">
        <v>27</v>
      </c>
      <c r="E9" s="28"/>
      <c r="F9" s="28"/>
      <c r="G9" s="28"/>
      <c r="H9" s="28"/>
      <c r="I9" s="28"/>
      <c r="J9" s="28"/>
      <c r="K9" s="36" t="s">
        <v>28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2" t="s">
        <v>29</v>
      </c>
      <c r="AL9" s="28"/>
      <c r="AM9" s="28"/>
      <c r="AN9" s="36" t="s">
        <v>30</v>
      </c>
      <c r="AO9" s="28"/>
      <c r="AP9" s="28"/>
      <c r="AQ9" s="30"/>
      <c r="BS9" s="23" t="s">
        <v>9</v>
      </c>
    </row>
    <row r="10" spans="1:74" ht="14.45" customHeight="1">
      <c r="B10" s="27"/>
      <c r="C10" s="28"/>
      <c r="D10" s="35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32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spans="1:74" ht="18.399999999999999" customHeight="1">
      <c r="B11" s="27"/>
      <c r="C11" s="28"/>
      <c r="D11" s="28"/>
      <c r="E11" s="33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33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spans="1:74" ht="14.45" customHeight="1">
      <c r="B13" s="27"/>
      <c r="C13" s="28"/>
      <c r="D13" s="35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32</v>
      </c>
      <c r="AL13" s="28"/>
      <c r="AM13" s="28"/>
      <c r="AN13" s="33" t="s">
        <v>5</v>
      </c>
      <c r="AO13" s="28"/>
      <c r="AP13" s="28"/>
      <c r="AQ13" s="30"/>
      <c r="BS13" s="23" t="s">
        <v>9</v>
      </c>
    </row>
    <row r="14" spans="1:74" ht="15">
      <c r="B14" s="27"/>
      <c r="C14" s="28"/>
      <c r="D14" s="28"/>
      <c r="E14" s="33" t="s">
        <v>24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33</v>
      </c>
      <c r="AL14" s="28"/>
      <c r="AM14" s="28"/>
      <c r="AN14" s="33" t="s">
        <v>5</v>
      </c>
      <c r="AO14" s="28"/>
      <c r="AP14" s="28"/>
      <c r="AQ14" s="30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>
      <c r="B16" s="27"/>
      <c r="C16" s="28"/>
      <c r="D16" s="35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32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>
      <c r="B17" s="27"/>
      <c r="C17" s="28"/>
      <c r="D17" s="28"/>
      <c r="E17" s="33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33</v>
      </c>
      <c r="AL17" s="28"/>
      <c r="AM17" s="28"/>
      <c r="AN17" s="33" t="s">
        <v>5</v>
      </c>
      <c r="AO17" s="28"/>
      <c r="AP17" s="28"/>
      <c r="AQ17" s="30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>
      <c r="B19" s="27"/>
      <c r="C19" s="28"/>
      <c r="D19" s="35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48.75" customHeight="1">
      <c r="B20" s="27"/>
      <c r="C20" s="28"/>
      <c r="D20" s="28"/>
      <c r="E20" s="319" t="s">
        <v>39</v>
      </c>
      <c r="F20" s="319"/>
      <c r="G20" s="319"/>
      <c r="H20" s="319"/>
      <c r="I20" s="319"/>
      <c r="J20" s="319"/>
      <c r="K20" s="319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  <c r="AL20" s="319"/>
      <c r="AM20" s="319"/>
      <c r="AN20" s="319"/>
      <c r="AO20" s="28"/>
      <c r="AP20" s="28"/>
      <c r="AQ20" s="3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>
      <c r="B22" s="27"/>
      <c r="C22" s="28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8"/>
      <c r="AQ22" s="30"/>
    </row>
    <row r="23" spans="2:71" s="1" customFormat="1" ht="25.9" customHeight="1">
      <c r="B23" s="38"/>
      <c r="C23" s="39"/>
      <c r="D23" s="40" t="s">
        <v>40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0">
        <f>ROUND(AG51,2)</f>
        <v>0</v>
      </c>
      <c r="AL23" s="321"/>
      <c r="AM23" s="321"/>
      <c r="AN23" s="321"/>
      <c r="AO23" s="321"/>
      <c r="AP23" s="39"/>
      <c r="AQ23" s="42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2" t="s">
        <v>41</v>
      </c>
      <c r="M25" s="322"/>
      <c r="N25" s="322"/>
      <c r="O25" s="322"/>
      <c r="P25" s="39"/>
      <c r="Q25" s="39"/>
      <c r="R25" s="39"/>
      <c r="S25" s="39"/>
      <c r="T25" s="39"/>
      <c r="U25" s="39"/>
      <c r="V25" s="39"/>
      <c r="W25" s="322" t="s">
        <v>42</v>
      </c>
      <c r="X25" s="322"/>
      <c r="Y25" s="322"/>
      <c r="Z25" s="322"/>
      <c r="AA25" s="322"/>
      <c r="AB25" s="322"/>
      <c r="AC25" s="322"/>
      <c r="AD25" s="322"/>
      <c r="AE25" s="322"/>
      <c r="AF25" s="39"/>
      <c r="AG25" s="39"/>
      <c r="AH25" s="39"/>
      <c r="AI25" s="39"/>
      <c r="AJ25" s="39"/>
      <c r="AK25" s="322" t="s">
        <v>43</v>
      </c>
      <c r="AL25" s="322"/>
      <c r="AM25" s="322"/>
      <c r="AN25" s="322"/>
      <c r="AO25" s="322"/>
      <c r="AP25" s="39"/>
      <c r="AQ25" s="42"/>
    </row>
    <row r="26" spans="2:71" s="2" customFormat="1" ht="14.45" customHeight="1">
      <c r="B26" s="44"/>
      <c r="C26" s="45"/>
      <c r="D26" s="46" t="s">
        <v>44</v>
      </c>
      <c r="E26" s="45"/>
      <c r="F26" s="46" t="s">
        <v>45</v>
      </c>
      <c r="G26" s="45"/>
      <c r="H26" s="45"/>
      <c r="I26" s="45"/>
      <c r="J26" s="45"/>
      <c r="K26" s="45"/>
      <c r="L26" s="309">
        <v>0.21</v>
      </c>
      <c r="M26" s="310"/>
      <c r="N26" s="310"/>
      <c r="O26" s="310"/>
      <c r="P26" s="45"/>
      <c r="Q26" s="45"/>
      <c r="R26" s="45"/>
      <c r="S26" s="45"/>
      <c r="T26" s="45"/>
      <c r="U26" s="45"/>
      <c r="V26" s="45"/>
      <c r="W26" s="311">
        <f>ROUND(AZ51,2)</f>
        <v>0</v>
      </c>
      <c r="X26" s="310"/>
      <c r="Y26" s="310"/>
      <c r="Z26" s="310"/>
      <c r="AA26" s="310"/>
      <c r="AB26" s="310"/>
      <c r="AC26" s="310"/>
      <c r="AD26" s="310"/>
      <c r="AE26" s="310"/>
      <c r="AF26" s="45"/>
      <c r="AG26" s="45"/>
      <c r="AH26" s="45"/>
      <c r="AI26" s="45"/>
      <c r="AJ26" s="45"/>
      <c r="AK26" s="311">
        <f>ROUND(AV51,2)</f>
        <v>0</v>
      </c>
      <c r="AL26" s="310"/>
      <c r="AM26" s="310"/>
      <c r="AN26" s="310"/>
      <c r="AO26" s="310"/>
      <c r="AP26" s="45"/>
      <c r="AQ26" s="47"/>
    </row>
    <row r="27" spans="2:71" s="2" customFormat="1" ht="14.45" customHeight="1">
      <c r="B27" s="44"/>
      <c r="C27" s="45"/>
      <c r="D27" s="45"/>
      <c r="E27" s="45"/>
      <c r="F27" s="46" t="s">
        <v>46</v>
      </c>
      <c r="G27" s="45"/>
      <c r="H27" s="45"/>
      <c r="I27" s="45"/>
      <c r="J27" s="45"/>
      <c r="K27" s="45"/>
      <c r="L27" s="309">
        <v>0.15</v>
      </c>
      <c r="M27" s="310"/>
      <c r="N27" s="310"/>
      <c r="O27" s="310"/>
      <c r="P27" s="45"/>
      <c r="Q27" s="45"/>
      <c r="R27" s="45"/>
      <c r="S27" s="45"/>
      <c r="T27" s="45"/>
      <c r="U27" s="45"/>
      <c r="V27" s="45"/>
      <c r="W27" s="311">
        <f>ROUND(BA51,2)</f>
        <v>0</v>
      </c>
      <c r="X27" s="310"/>
      <c r="Y27" s="310"/>
      <c r="Z27" s="310"/>
      <c r="AA27" s="310"/>
      <c r="AB27" s="310"/>
      <c r="AC27" s="310"/>
      <c r="AD27" s="310"/>
      <c r="AE27" s="310"/>
      <c r="AF27" s="45"/>
      <c r="AG27" s="45"/>
      <c r="AH27" s="45"/>
      <c r="AI27" s="45"/>
      <c r="AJ27" s="45"/>
      <c r="AK27" s="311">
        <f>ROUND(AW51,2)</f>
        <v>0</v>
      </c>
      <c r="AL27" s="310"/>
      <c r="AM27" s="310"/>
      <c r="AN27" s="310"/>
      <c r="AO27" s="310"/>
      <c r="AP27" s="45"/>
      <c r="AQ27" s="47"/>
    </row>
    <row r="28" spans="2:71" s="2" customFormat="1" ht="14.45" hidden="1" customHeight="1">
      <c r="B28" s="44"/>
      <c r="C28" s="45"/>
      <c r="D28" s="45"/>
      <c r="E28" s="45"/>
      <c r="F28" s="46" t="s">
        <v>47</v>
      </c>
      <c r="G28" s="45"/>
      <c r="H28" s="45"/>
      <c r="I28" s="45"/>
      <c r="J28" s="45"/>
      <c r="K28" s="45"/>
      <c r="L28" s="309">
        <v>0.21</v>
      </c>
      <c r="M28" s="310"/>
      <c r="N28" s="310"/>
      <c r="O28" s="310"/>
      <c r="P28" s="45"/>
      <c r="Q28" s="45"/>
      <c r="R28" s="45"/>
      <c r="S28" s="45"/>
      <c r="T28" s="45"/>
      <c r="U28" s="45"/>
      <c r="V28" s="45"/>
      <c r="W28" s="311">
        <f>ROUND(BB51,2)</f>
        <v>0</v>
      </c>
      <c r="X28" s="310"/>
      <c r="Y28" s="310"/>
      <c r="Z28" s="310"/>
      <c r="AA28" s="310"/>
      <c r="AB28" s="310"/>
      <c r="AC28" s="310"/>
      <c r="AD28" s="310"/>
      <c r="AE28" s="310"/>
      <c r="AF28" s="45"/>
      <c r="AG28" s="45"/>
      <c r="AH28" s="45"/>
      <c r="AI28" s="45"/>
      <c r="AJ28" s="45"/>
      <c r="AK28" s="311">
        <v>0</v>
      </c>
      <c r="AL28" s="310"/>
      <c r="AM28" s="310"/>
      <c r="AN28" s="310"/>
      <c r="AO28" s="310"/>
      <c r="AP28" s="45"/>
      <c r="AQ28" s="47"/>
    </row>
    <row r="29" spans="2:71" s="2" customFormat="1" ht="14.45" hidden="1" customHeight="1">
      <c r="B29" s="44"/>
      <c r="C29" s="45"/>
      <c r="D29" s="45"/>
      <c r="E29" s="45"/>
      <c r="F29" s="46" t="s">
        <v>48</v>
      </c>
      <c r="G29" s="45"/>
      <c r="H29" s="45"/>
      <c r="I29" s="45"/>
      <c r="J29" s="45"/>
      <c r="K29" s="45"/>
      <c r="L29" s="309">
        <v>0.15</v>
      </c>
      <c r="M29" s="310"/>
      <c r="N29" s="310"/>
      <c r="O29" s="310"/>
      <c r="P29" s="45"/>
      <c r="Q29" s="45"/>
      <c r="R29" s="45"/>
      <c r="S29" s="45"/>
      <c r="T29" s="45"/>
      <c r="U29" s="45"/>
      <c r="V29" s="45"/>
      <c r="W29" s="311">
        <f>ROUND(BC51,2)</f>
        <v>0</v>
      </c>
      <c r="X29" s="310"/>
      <c r="Y29" s="310"/>
      <c r="Z29" s="310"/>
      <c r="AA29" s="310"/>
      <c r="AB29" s="310"/>
      <c r="AC29" s="310"/>
      <c r="AD29" s="310"/>
      <c r="AE29" s="310"/>
      <c r="AF29" s="45"/>
      <c r="AG29" s="45"/>
      <c r="AH29" s="45"/>
      <c r="AI29" s="45"/>
      <c r="AJ29" s="45"/>
      <c r="AK29" s="311">
        <v>0</v>
      </c>
      <c r="AL29" s="310"/>
      <c r="AM29" s="310"/>
      <c r="AN29" s="310"/>
      <c r="AO29" s="310"/>
      <c r="AP29" s="45"/>
      <c r="AQ29" s="47"/>
    </row>
    <row r="30" spans="2:71" s="2" customFormat="1" ht="14.45" hidden="1" customHeight="1">
      <c r="B30" s="44"/>
      <c r="C30" s="45"/>
      <c r="D30" s="45"/>
      <c r="E30" s="45"/>
      <c r="F30" s="46" t="s">
        <v>49</v>
      </c>
      <c r="G30" s="45"/>
      <c r="H30" s="45"/>
      <c r="I30" s="45"/>
      <c r="J30" s="45"/>
      <c r="K30" s="45"/>
      <c r="L30" s="309">
        <v>0</v>
      </c>
      <c r="M30" s="310"/>
      <c r="N30" s="310"/>
      <c r="O30" s="310"/>
      <c r="P30" s="45"/>
      <c r="Q30" s="45"/>
      <c r="R30" s="45"/>
      <c r="S30" s="45"/>
      <c r="T30" s="45"/>
      <c r="U30" s="45"/>
      <c r="V30" s="45"/>
      <c r="W30" s="311">
        <f>ROUND(BD51,2)</f>
        <v>0</v>
      </c>
      <c r="X30" s="310"/>
      <c r="Y30" s="310"/>
      <c r="Z30" s="310"/>
      <c r="AA30" s="310"/>
      <c r="AB30" s="310"/>
      <c r="AC30" s="310"/>
      <c r="AD30" s="310"/>
      <c r="AE30" s="310"/>
      <c r="AF30" s="45"/>
      <c r="AG30" s="45"/>
      <c r="AH30" s="45"/>
      <c r="AI30" s="45"/>
      <c r="AJ30" s="45"/>
      <c r="AK30" s="311">
        <v>0</v>
      </c>
      <c r="AL30" s="310"/>
      <c r="AM30" s="310"/>
      <c r="AN30" s="310"/>
      <c r="AO30" s="310"/>
      <c r="AP30" s="45"/>
      <c r="AQ30" s="4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</row>
    <row r="32" spans="2:71" s="1" customFormat="1" ht="25.9" customHeight="1">
      <c r="B32" s="38"/>
      <c r="C32" s="48"/>
      <c r="D32" s="49" t="s">
        <v>50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51</v>
      </c>
      <c r="U32" s="50"/>
      <c r="V32" s="50"/>
      <c r="W32" s="50"/>
      <c r="X32" s="312" t="s">
        <v>52</v>
      </c>
      <c r="Y32" s="313"/>
      <c r="Z32" s="313"/>
      <c r="AA32" s="313"/>
      <c r="AB32" s="313"/>
      <c r="AC32" s="50"/>
      <c r="AD32" s="50"/>
      <c r="AE32" s="50"/>
      <c r="AF32" s="50"/>
      <c r="AG32" s="50"/>
      <c r="AH32" s="50"/>
      <c r="AI32" s="50"/>
      <c r="AJ32" s="50"/>
      <c r="AK32" s="314">
        <f>SUM(AK23:AK30)</f>
        <v>0</v>
      </c>
      <c r="AL32" s="313"/>
      <c r="AM32" s="313"/>
      <c r="AN32" s="313"/>
      <c r="AO32" s="315"/>
      <c r="AP32" s="48"/>
      <c r="AQ32" s="52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53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15</v>
      </c>
      <c r="L41" s="3" t="str">
        <f>K5</f>
        <v>201702</v>
      </c>
      <c r="AR41" s="59"/>
    </row>
    <row r="42" spans="2:56" s="4" customFormat="1" ht="36.950000000000003" customHeight="1">
      <c r="B42" s="61"/>
      <c r="C42" s="62" t="s">
        <v>17</v>
      </c>
      <c r="L42" s="297" t="str">
        <f>K6</f>
        <v>Zahradní domek - MŠ Strojařů 846, Chrudim IV</v>
      </c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8"/>
      <c r="AE42" s="298"/>
      <c r="AF42" s="298"/>
      <c r="AG42" s="298"/>
      <c r="AH42" s="298"/>
      <c r="AI42" s="298"/>
      <c r="AJ42" s="298"/>
      <c r="AK42" s="298"/>
      <c r="AL42" s="298"/>
      <c r="AM42" s="298"/>
      <c r="AN42" s="298"/>
      <c r="AO42" s="298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23</v>
      </c>
      <c r="L44" s="63" t="str">
        <f>IF(K8="","",K8)</f>
        <v xml:space="preserve"> </v>
      </c>
      <c r="AI44" s="60" t="s">
        <v>25</v>
      </c>
      <c r="AM44" s="299" t="str">
        <f>IF(AN8= "","",AN8)</f>
        <v>22. 1. 2017</v>
      </c>
      <c r="AN44" s="299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31</v>
      </c>
      <c r="L46" s="3" t="str">
        <f>IF(E11= "","",E11)</f>
        <v xml:space="preserve"> </v>
      </c>
      <c r="AI46" s="60" t="s">
        <v>35</v>
      </c>
      <c r="AM46" s="300" t="str">
        <f>IF(E17="","",E17)</f>
        <v>Ing. Josef Dvořák</v>
      </c>
      <c r="AN46" s="300"/>
      <c r="AO46" s="300"/>
      <c r="AP46" s="300"/>
      <c r="AR46" s="38"/>
      <c r="AS46" s="301" t="s">
        <v>54</v>
      </c>
      <c r="AT46" s="302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34</v>
      </c>
      <c r="L47" s="3" t="str">
        <f>IF(E14="","",E14)</f>
        <v xml:space="preserve"> </v>
      </c>
      <c r="AR47" s="38"/>
      <c r="AS47" s="303"/>
      <c r="AT47" s="304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03"/>
      <c r="AT48" s="304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05" t="s">
        <v>55</v>
      </c>
      <c r="D49" s="306"/>
      <c r="E49" s="306"/>
      <c r="F49" s="306"/>
      <c r="G49" s="306"/>
      <c r="H49" s="68"/>
      <c r="I49" s="307" t="s">
        <v>56</v>
      </c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8" t="s">
        <v>57</v>
      </c>
      <c r="AH49" s="306"/>
      <c r="AI49" s="306"/>
      <c r="AJ49" s="306"/>
      <c r="AK49" s="306"/>
      <c r="AL49" s="306"/>
      <c r="AM49" s="306"/>
      <c r="AN49" s="307" t="s">
        <v>58</v>
      </c>
      <c r="AO49" s="306"/>
      <c r="AP49" s="306"/>
      <c r="AQ49" s="69" t="s">
        <v>59</v>
      </c>
      <c r="AR49" s="38"/>
      <c r="AS49" s="70" t="s">
        <v>60</v>
      </c>
      <c r="AT49" s="71" t="s">
        <v>61</v>
      </c>
      <c r="AU49" s="71" t="s">
        <v>62</v>
      </c>
      <c r="AV49" s="71" t="s">
        <v>63</v>
      </c>
      <c r="AW49" s="71" t="s">
        <v>64</v>
      </c>
      <c r="AX49" s="71" t="s">
        <v>65</v>
      </c>
      <c r="AY49" s="71" t="s">
        <v>66</v>
      </c>
      <c r="AZ49" s="71" t="s">
        <v>67</v>
      </c>
      <c r="BA49" s="71" t="s">
        <v>68</v>
      </c>
      <c r="BB49" s="71" t="s">
        <v>69</v>
      </c>
      <c r="BC49" s="71" t="s">
        <v>70</v>
      </c>
      <c r="BD49" s="72" t="s">
        <v>71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72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95">
        <f>ROUND(SUM(AG52:AG53),2)</f>
        <v>0</v>
      </c>
      <c r="AH51" s="295"/>
      <c r="AI51" s="295"/>
      <c r="AJ51" s="295"/>
      <c r="AK51" s="295"/>
      <c r="AL51" s="295"/>
      <c r="AM51" s="295"/>
      <c r="AN51" s="296">
        <f>SUM(AG51,AT51)</f>
        <v>0</v>
      </c>
      <c r="AO51" s="296"/>
      <c r="AP51" s="296"/>
      <c r="AQ51" s="76" t="s">
        <v>5</v>
      </c>
      <c r="AR51" s="61"/>
      <c r="AS51" s="77">
        <f>ROUND(SUM(AS52:AS53),2)</f>
        <v>0</v>
      </c>
      <c r="AT51" s="78">
        <f>ROUND(SUM(AV51:AW51),2)</f>
        <v>0</v>
      </c>
      <c r="AU51" s="79">
        <f>ROUND(SUM(AU52:AU53),5)</f>
        <v>953.86514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ROUND(SUM(AZ52:AZ53),2)</f>
        <v>0</v>
      </c>
      <c r="BA51" s="78">
        <f>ROUND(SUM(BA52:BA53),2)</f>
        <v>0</v>
      </c>
      <c r="BB51" s="78">
        <f>ROUND(SUM(BB52:BB53),2)</f>
        <v>0</v>
      </c>
      <c r="BC51" s="78">
        <f>ROUND(SUM(BC52:BC53),2)</f>
        <v>0</v>
      </c>
      <c r="BD51" s="80">
        <f>ROUND(SUM(BD52:BD53),2)</f>
        <v>0</v>
      </c>
      <c r="BS51" s="62" t="s">
        <v>73</v>
      </c>
      <c r="BT51" s="62" t="s">
        <v>74</v>
      </c>
      <c r="BU51" s="81" t="s">
        <v>75</v>
      </c>
      <c r="BV51" s="62" t="s">
        <v>76</v>
      </c>
      <c r="BW51" s="62" t="s">
        <v>7</v>
      </c>
      <c r="BX51" s="62" t="s">
        <v>77</v>
      </c>
      <c r="CL51" s="62" t="s">
        <v>20</v>
      </c>
    </row>
    <row r="52" spans="1:91" s="5" customFormat="1" ht="22.5" customHeight="1">
      <c r="A52" s="82" t="s">
        <v>78</v>
      </c>
      <c r="B52" s="83"/>
      <c r="C52" s="84"/>
      <c r="D52" s="294" t="s">
        <v>82</v>
      </c>
      <c r="E52" s="294"/>
      <c r="F52" s="294"/>
      <c r="G52" s="294"/>
      <c r="H52" s="294"/>
      <c r="I52" s="85"/>
      <c r="J52" s="294" t="s">
        <v>83</v>
      </c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2">
        <f>'02 - Zahradní domek'!J27</f>
        <v>0</v>
      </c>
      <c r="AH52" s="293"/>
      <c r="AI52" s="293"/>
      <c r="AJ52" s="293"/>
      <c r="AK52" s="293"/>
      <c r="AL52" s="293"/>
      <c r="AM52" s="293"/>
      <c r="AN52" s="292">
        <f>SUM(AG52,AT52)</f>
        <v>0</v>
      </c>
      <c r="AO52" s="293"/>
      <c r="AP52" s="293"/>
      <c r="AQ52" s="86" t="s">
        <v>79</v>
      </c>
      <c r="AR52" s="83"/>
      <c r="AS52" s="87">
        <v>0</v>
      </c>
      <c r="AT52" s="88">
        <f>ROUND(SUM(AV52:AW52),2)</f>
        <v>0</v>
      </c>
      <c r="AU52" s="89">
        <f>'02 - Zahradní domek'!P104</f>
        <v>953.8651440000001</v>
      </c>
      <c r="AV52" s="88">
        <f>'02 - Zahradní domek'!J30</f>
        <v>0</v>
      </c>
      <c r="AW52" s="88">
        <f>'02 - Zahradní domek'!J31</f>
        <v>0</v>
      </c>
      <c r="AX52" s="88">
        <f>'02 - Zahradní domek'!J32</f>
        <v>0</v>
      </c>
      <c r="AY52" s="88">
        <f>'02 - Zahradní domek'!J33</f>
        <v>0</v>
      </c>
      <c r="AZ52" s="88">
        <f>'02 - Zahradní domek'!F30</f>
        <v>0</v>
      </c>
      <c r="BA52" s="88">
        <f>'02 - Zahradní domek'!F31</f>
        <v>0</v>
      </c>
      <c r="BB52" s="88">
        <f>'02 - Zahradní domek'!F32</f>
        <v>0</v>
      </c>
      <c r="BC52" s="88">
        <f>'02 - Zahradní domek'!F33</f>
        <v>0</v>
      </c>
      <c r="BD52" s="90">
        <f>'02 - Zahradní domek'!F34</f>
        <v>0</v>
      </c>
      <c r="BT52" s="91" t="s">
        <v>80</v>
      </c>
      <c r="BV52" s="91" t="s">
        <v>76</v>
      </c>
      <c r="BW52" s="91" t="s">
        <v>84</v>
      </c>
      <c r="BX52" s="91" t="s">
        <v>7</v>
      </c>
      <c r="CL52" s="91" t="s">
        <v>20</v>
      </c>
      <c r="CM52" s="91" t="s">
        <v>81</v>
      </c>
    </row>
    <row r="53" spans="1:91" s="5" customFormat="1" ht="22.5" customHeight="1">
      <c r="A53" s="82" t="s">
        <v>78</v>
      </c>
      <c r="B53" s="83"/>
      <c r="C53" s="84"/>
      <c r="D53" s="294" t="s">
        <v>85</v>
      </c>
      <c r="E53" s="294"/>
      <c r="F53" s="294"/>
      <c r="G53" s="294"/>
      <c r="H53" s="294"/>
      <c r="I53" s="85"/>
      <c r="J53" s="294" t="s">
        <v>86</v>
      </c>
      <c r="K53" s="294"/>
      <c r="L53" s="294"/>
      <c r="M53" s="294"/>
      <c r="N53" s="294"/>
      <c r="O53" s="294"/>
      <c r="P53" s="294"/>
      <c r="Q53" s="294"/>
      <c r="R53" s="294"/>
      <c r="S53" s="294"/>
      <c r="T53" s="294"/>
      <c r="U53" s="294"/>
      <c r="V53" s="294"/>
      <c r="W53" s="294"/>
      <c r="X53" s="294"/>
      <c r="Y53" s="294"/>
      <c r="Z53" s="294"/>
      <c r="AA53" s="294"/>
      <c r="AB53" s="294"/>
      <c r="AC53" s="294"/>
      <c r="AD53" s="294"/>
      <c r="AE53" s="294"/>
      <c r="AF53" s="294"/>
      <c r="AG53" s="292">
        <f>'09 - VRN'!J27</f>
        <v>0</v>
      </c>
      <c r="AH53" s="293"/>
      <c r="AI53" s="293"/>
      <c r="AJ53" s="293"/>
      <c r="AK53" s="293"/>
      <c r="AL53" s="293"/>
      <c r="AM53" s="293"/>
      <c r="AN53" s="292">
        <f>SUM(AG53,AT53)</f>
        <v>0</v>
      </c>
      <c r="AO53" s="293"/>
      <c r="AP53" s="293"/>
      <c r="AQ53" s="86" t="s">
        <v>79</v>
      </c>
      <c r="AR53" s="83"/>
      <c r="AS53" s="92">
        <v>0</v>
      </c>
      <c r="AT53" s="93">
        <f>ROUND(SUM(AV53:AW53),2)</f>
        <v>0</v>
      </c>
      <c r="AU53" s="94">
        <f>'09 - VRN'!P81</f>
        <v>0</v>
      </c>
      <c r="AV53" s="93">
        <f>'09 - VRN'!J30</f>
        <v>0</v>
      </c>
      <c r="AW53" s="93">
        <f>'09 - VRN'!J31</f>
        <v>0</v>
      </c>
      <c r="AX53" s="93">
        <f>'09 - VRN'!J32</f>
        <v>0</v>
      </c>
      <c r="AY53" s="93">
        <f>'09 - VRN'!J33</f>
        <v>0</v>
      </c>
      <c r="AZ53" s="93">
        <f>'09 - VRN'!F30</f>
        <v>0</v>
      </c>
      <c r="BA53" s="93">
        <f>'09 - VRN'!F31</f>
        <v>0</v>
      </c>
      <c r="BB53" s="93">
        <f>'09 - VRN'!F32</f>
        <v>0</v>
      </c>
      <c r="BC53" s="93">
        <f>'09 - VRN'!F33</f>
        <v>0</v>
      </c>
      <c r="BD53" s="95">
        <f>'09 - VRN'!F34</f>
        <v>0</v>
      </c>
      <c r="BT53" s="91" t="s">
        <v>80</v>
      </c>
      <c r="BV53" s="91" t="s">
        <v>76</v>
      </c>
      <c r="BW53" s="91" t="s">
        <v>87</v>
      </c>
      <c r="BX53" s="91" t="s">
        <v>7</v>
      </c>
      <c r="CL53" s="91" t="s">
        <v>20</v>
      </c>
      <c r="CM53" s="91" t="s">
        <v>81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3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AR2:BE2"/>
    <mergeCell ref="AN53:AP53"/>
    <mergeCell ref="AG53:AM53"/>
    <mergeCell ref="D53:H53"/>
    <mergeCell ref="J53:AF53"/>
    <mergeCell ref="AG51:AM51"/>
    <mergeCell ref="AN51:AP51"/>
    <mergeCell ref="AN52:AP52"/>
    <mergeCell ref="AG52:AM52"/>
    <mergeCell ref="D52:H52"/>
    <mergeCell ref="J52:AF52"/>
    <mergeCell ref="L42:AO42"/>
    <mergeCell ref="AM44:AN44"/>
    <mergeCell ref="AM46:AP46"/>
    <mergeCell ref="AS46:AT48"/>
    <mergeCell ref="C49:G49"/>
  </mergeCells>
  <hyperlinks>
    <hyperlink ref="K1:S1" location="C2" display="1) Rekapitulace stavby"/>
    <hyperlink ref="W1:AI1" location="C51" display="2) Rekapitulace objektů stavby a soupisů prací"/>
    <hyperlink ref="A52" location="'02 - Zahradní domek'!C2" display="/"/>
    <hyperlink ref="A53" location="'09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50"/>
  <sheetViews>
    <sheetView showGridLines="0" workbookViewId="0">
      <pane ySplit="1" topLeftCell="A632" activePane="bottomLeft" state="frozen"/>
      <selection pane="bottomLeft" activeCell="I649" sqref="I6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6"/>
      <c r="C1" s="16"/>
      <c r="D1" s="17" t="s">
        <v>1</v>
      </c>
      <c r="E1" s="16"/>
      <c r="F1" s="97" t="s">
        <v>88</v>
      </c>
      <c r="G1" s="326" t="s">
        <v>89</v>
      </c>
      <c r="H1" s="326"/>
      <c r="I1" s="16"/>
      <c r="J1" s="97" t="s">
        <v>90</v>
      </c>
      <c r="K1" s="17" t="s">
        <v>91</v>
      </c>
      <c r="L1" s="97" t="s">
        <v>92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0" t="s">
        <v>8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23" t="s">
        <v>84</v>
      </c>
      <c r="AZ2" s="199" t="s">
        <v>144</v>
      </c>
      <c r="BA2" s="199" t="s">
        <v>145</v>
      </c>
      <c r="BB2" s="199" t="s">
        <v>129</v>
      </c>
      <c r="BC2" s="199" t="s">
        <v>146</v>
      </c>
      <c r="BD2" s="199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81</v>
      </c>
      <c r="AZ3" s="199" t="s">
        <v>51</v>
      </c>
      <c r="BA3" s="199" t="s">
        <v>147</v>
      </c>
      <c r="BB3" s="199" t="s">
        <v>129</v>
      </c>
      <c r="BC3" s="199" t="s">
        <v>148</v>
      </c>
      <c r="BD3" s="199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  <c r="AZ4" s="199" t="s">
        <v>149</v>
      </c>
      <c r="BA4" s="199" t="s">
        <v>150</v>
      </c>
      <c r="BB4" s="199" t="s">
        <v>126</v>
      </c>
      <c r="BC4" s="199" t="s">
        <v>151</v>
      </c>
      <c r="BD4" s="199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  <c r="AZ5" s="199" t="s">
        <v>152</v>
      </c>
      <c r="BA5" s="199" t="s">
        <v>153</v>
      </c>
      <c r="BB5" s="199" t="s">
        <v>126</v>
      </c>
      <c r="BC5" s="199" t="s">
        <v>154</v>
      </c>
      <c r="BD5" s="199" t="s">
        <v>81</v>
      </c>
    </row>
    <row r="6" spans="1:70" ht="15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  <c r="AZ6" s="199" t="s">
        <v>155</v>
      </c>
      <c r="BA6" s="199" t="s">
        <v>156</v>
      </c>
      <c r="BB6" s="199" t="s">
        <v>126</v>
      </c>
      <c r="BC6" s="199" t="s">
        <v>157</v>
      </c>
      <c r="BD6" s="199" t="s">
        <v>81</v>
      </c>
    </row>
    <row r="7" spans="1:70" ht="22.5" customHeight="1">
      <c r="B7" s="27"/>
      <c r="C7" s="28"/>
      <c r="D7" s="28"/>
      <c r="E7" s="327" t="str">
        <f>'Rekapitulace stavby'!K6</f>
        <v>Zahradní domek - MŠ Strojařů 846, Chrudim IV</v>
      </c>
      <c r="F7" s="328"/>
      <c r="G7" s="328"/>
      <c r="H7" s="328"/>
      <c r="I7" s="28"/>
      <c r="J7" s="28"/>
      <c r="K7" s="30"/>
      <c r="AZ7" s="199" t="s">
        <v>158</v>
      </c>
      <c r="BA7" s="199" t="s">
        <v>159</v>
      </c>
      <c r="BB7" s="199" t="s">
        <v>126</v>
      </c>
      <c r="BC7" s="199" t="s">
        <v>160</v>
      </c>
      <c r="BD7" s="199" t="s">
        <v>81</v>
      </c>
    </row>
    <row r="8" spans="1:70" s="1" customFormat="1" ht="15">
      <c r="B8" s="38"/>
      <c r="C8" s="39"/>
      <c r="D8" s="35" t="s">
        <v>94</v>
      </c>
      <c r="E8" s="39"/>
      <c r="F8" s="39"/>
      <c r="G8" s="39"/>
      <c r="H8" s="39"/>
      <c r="I8" s="39"/>
      <c r="J8" s="39"/>
      <c r="K8" s="42"/>
      <c r="AZ8" s="199" t="s">
        <v>161</v>
      </c>
      <c r="BA8" s="199" t="s">
        <v>162</v>
      </c>
      <c r="BB8" s="199" t="s">
        <v>126</v>
      </c>
      <c r="BC8" s="199" t="s">
        <v>163</v>
      </c>
      <c r="BD8" s="199" t="s">
        <v>81</v>
      </c>
    </row>
    <row r="9" spans="1:70" s="1" customFormat="1" ht="36.950000000000003" customHeight="1">
      <c r="B9" s="38"/>
      <c r="C9" s="39"/>
      <c r="D9" s="39"/>
      <c r="E9" s="329" t="s">
        <v>164</v>
      </c>
      <c r="F9" s="330"/>
      <c r="G9" s="330"/>
      <c r="H9" s="330"/>
      <c r="I9" s="3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>
      <c r="B11" s="38"/>
      <c r="C11" s="39"/>
      <c r="D11" s="35" t="s">
        <v>19</v>
      </c>
      <c r="E11" s="39"/>
      <c r="F11" s="33" t="s">
        <v>20</v>
      </c>
      <c r="G11" s="39"/>
      <c r="H11" s="39"/>
      <c r="I11" s="35" t="s">
        <v>21</v>
      </c>
      <c r="J11" s="33" t="s">
        <v>5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35" t="s">
        <v>25</v>
      </c>
      <c r="J12" s="99" t="str">
        <f>'Rekapitulace stavby'!AN8</f>
        <v>22. 1. 2017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>
      <c r="B14" s="38"/>
      <c r="C14" s="39"/>
      <c r="D14" s="35" t="s">
        <v>31</v>
      </c>
      <c r="E14" s="39"/>
      <c r="F14" s="39"/>
      <c r="G14" s="39"/>
      <c r="H14" s="39"/>
      <c r="I14" s="35" t="s">
        <v>32</v>
      </c>
      <c r="J14" s="33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3" t="str">
        <f>IF('Rekapitulace stavby'!E11="","",'Rekapitulace stavby'!E11)</f>
        <v xml:space="preserve"> </v>
      </c>
      <c r="F15" s="39"/>
      <c r="G15" s="39"/>
      <c r="H15" s="39"/>
      <c r="I15" s="35" t="s">
        <v>33</v>
      </c>
      <c r="J15" s="33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>
      <c r="B17" s="38"/>
      <c r="C17" s="39"/>
      <c r="D17" s="35" t="s">
        <v>34</v>
      </c>
      <c r="E17" s="39"/>
      <c r="F17" s="39"/>
      <c r="G17" s="39"/>
      <c r="H17" s="39"/>
      <c r="I17" s="35" t="s">
        <v>32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 xml:space="preserve"> </v>
      </c>
      <c r="F18" s="39"/>
      <c r="G18" s="39"/>
      <c r="H18" s="39"/>
      <c r="I18" s="35" t="s">
        <v>33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>
      <c r="B20" s="38"/>
      <c r="C20" s="39"/>
      <c r="D20" s="35" t="s">
        <v>35</v>
      </c>
      <c r="E20" s="39"/>
      <c r="F20" s="39"/>
      <c r="G20" s="39"/>
      <c r="H20" s="39"/>
      <c r="I20" s="35" t="s">
        <v>32</v>
      </c>
      <c r="J20" s="33" t="s">
        <v>5</v>
      </c>
      <c r="K20" s="42"/>
    </row>
    <row r="21" spans="2:11" s="1" customFormat="1" ht="18" customHeight="1">
      <c r="B21" s="38"/>
      <c r="C21" s="39"/>
      <c r="D21" s="39"/>
      <c r="E21" s="33" t="s">
        <v>36</v>
      </c>
      <c r="F21" s="39"/>
      <c r="G21" s="39"/>
      <c r="H21" s="39"/>
      <c r="I21" s="35" t="s">
        <v>33</v>
      </c>
      <c r="J21" s="33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>
      <c r="B23" s="38"/>
      <c r="C23" s="39"/>
      <c r="D23" s="35" t="s">
        <v>38</v>
      </c>
      <c r="E23" s="39"/>
      <c r="F23" s="39"/>
      <c r="G23" s="39"/>
      <c r="H23" s="39"/>
      <c r="I23" s="39"/>
      <c r="J23" s="39"/>
      <c r="K23" s="42"/>
    </row>
    <row r="24" spans="2:11" s="6" customFormat="1" ht="22.5" customHeight="1">
      <c r="B24" s="100"/>
      <c r="C24" s="101"/>
      <c r="D24" s="101"/>
      <c r="E24" s="319" t="s">
        <v>5</v>
      </c>
      <c r="F24" s="319"/>
      <c r="G24" s="319"/>
      <c r="H24" s="319"/>
      <c r="I24" s="101"/>
      <c r="J24" s="101"/>
      <c r="K24" s="10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65"/>
      <c r="J26" s="65"/>
      <c r="K26" s="103"/>
    </row>
    <row r="27" spans="2:11" s="1" customFormat="1" ht="25.35" customHeight="1">
      <c r="B27" s="38"/>
      <c r="C27" s="39"/>
      <c r="D27" s="104" t="s">
        <v>40</v>
      </c>
      <c r="E27" s="39"/>
      <c r="F27" s="39"/>
      <c r="G27" s="39"/>
      <c r="H27" s="39"/>
      <c r="I27" s="39"/>
      <c r="J27" s="105">
        <f>ROUND(J104,2)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65"/>
      <c r="J28" s="65"/>
      <c r="K28" s="103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43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06">
        <f>ROUND(SUM(BE104:BE649), 2)</f>
        <v>0</v>
      </c>
      <c r="G30" s="39"/>
      <c r="H30" s="39"/>
      <c r="I30" s="107">
        <v>0.21</v>
      </c>
      <c r="J30" s="106">
        <f>ROUND(ROUND((SUM(BE104:BE649)),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06">
        <f>ROUND(SUM(BF104:BF649), 2)</f>
        <v>0</v>
      </c>
      <c r="G31" s="39"/>
      <c r="H31" s="39"/>
      <c r="I31" s="107">
        <v>0.15</v>
      </c>
      <c r="J31" s="106">
        <f>ROUND(ROUND((SUM(BF104:BF649)),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06">
        <f>ROUND(SUM(BG104:BG649), 2)</f>
        <v>0</v>
      </c>
      <c r="G32" s="39"/>
      <c r="H32" s="39"/>
      <c r="I32" s="107">
        <v>0.21</v>
      </c>
      <c r="J32" s="10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06">
        <f>ROUND(SUM(BH104:BH649), 2)</f>
        <v>0</v>
      </c>
      <c r="G33" s="39"/>
      <c r="H33" s="39"/>
      <c r="I33" s="107">
        <v>0.15</v>
      </c>
      <c r="J33" s="10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06">
        <f>ROUND(SUM(BI104:BI649), 2)</f>
        <v>0</v>
      </c>
      <c r="G34" s="39"/>
      <c r="H34" s="39"/>
      <c r="I34" s="107">
        <v>0</v>
      </c>
      <c r="J34" s="10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>
      <c r="B36" s="38"/>
      <c r="C36" s="108"/>
      <c r="D36" s="109" t="s">
        <v>50</v>
      </c>
      <c r="E36" s="68"/>
      <c r="F36" s="68"/>
      <c r="G36" s="110" t="s">
        <v>51</v>
      </c>
      <c r="H36" s="111" t="s">
        <v>52</v>
      </c>
      <c r="I36" s="68"/>
      <c r="J36" s="112">
        <f>SUM(J27:J34)</f>
        <v>0</v>
      </c>
      <c r="K36" s="11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57"/>
      <c r="J41" s="57"/>
      <c r="K41" s="114"/>
    </row>
    <row r="42" spans="2:11" s="1" customFormat="1" ht="36.950000000000003" customHeight="1">
      <c r="B42" s="38"/>
      <c r="C42" s="29" t="s">
        <v>95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>
      <c r="B44" s="38"/>
      <c r="C44" s="35" t="s">
        <v>17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22.5" customHeight="1">
      <c r="B45" s="38"/>
      <c r="C45" s="39"/>
      <c r="D45" s="39"/>
      <c r="E45" s="327" t="str">
        <f>E7</f>
        <v>Zahradní domek - MŠ Strojařů 846, Chrudim IV</v>
      </c>
      <c r="F45" s="328"/>
      <c r="G45" s="328"/>
      <c r="H45" s="328"/>
      <c r="I45" s="39"/>
      <c r="J45" s="39"/>
      <c r="K45" s="42"/>
    </row>
    <row r="46" spans="2:11" s="1" customFormat="1" ht="14.45" customHeight="1">
      <c r="B46" s="38"/>
      <c r="C46" s="35" t="s">
        <v>94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23.25" customHeight="1">
      <c r="B47" s="38"/>
      <c r="C47" s="39"/>
      <c r="D47" s="39"/>
      <c r="E47" s="329" t="str">
        <f>E9</f>
        <v>02 - Zahradní domek</v>
      </c>
      <c r="F47" s="330"/>
      <c r="G47" s="330"/>
      <c r="H47" s="330"/>
      <c r="I47" s="3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 xml:space="preserve"> </v>
      </c>
      <c r="G49" s="39"/>
      <c r="H49" s="39"/>
      <c r="I49" s="35" t="s">
        <v>25</v>
      </c>
      <c r="J49" s="99" t="str">
        <f>IF(J12="","",J12)</f>
        <v>22. 1. 2017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>
      <c r="B51" s="38"/>
      <c r="C51" s="35" t="s">
        <v>31</v>
      </c>
      <c r="D51" s="39"/>
      <c r="E51" s="39"/>
      <c r="F51" s="33" t="str">
        <f>E15</f>
        <v xml:space="preserve"> </v>
      </c>
      <c r="G51" s="39"/>
      <c r="H51" s="39"/>
      <c r="I51" s="35" t="s">
        <v>35</v>
      </c>
      <c r="J51" s="33" t="str">
        <f>E21</f>
        <v>Ing. Josef Dvořák</v>
      </c>
      <c r="K51" s="42"/>
    </row>
    <row r="52" spans="2:47" s="1" customFormat="1" ht="14.45" customHeight="1">
      <c r="B52" s="38"/>
      <c r="C52" s="35" t="s">
        <v>34</v>
      </c>
      <c r="D52" s="39"/>
      <c r="E52" s="39"/>
      <c r="F52" s="33" t="str">
        <f>IF(E18="","",E18)</f>
        <v xml:space="preserve"> </v>
      </c>
      <c r="G52" s="39"/>
      <c r="H52" s="39"/>
      <c r="I52" s="39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>
      <c r="B54" s="38"/>
      <c r="C54" s="115" t="s">
        <v>96</v>
      </c>
      <c r="D54" s="108"/>
      <c r="E54" s="108"/>
      <c r="F54" s="108"/>
      <c r="G54" s="108"/>
      <c r="H54" s="108"/>
      <c r="I54" s="108"/>
      <c r="J54" s="116" t="s">
        <v>97</v>
      </c>
      <c r="K54" s="117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>
      <c r="B56" s="38"/>
      <c r="C56" s="118" t="s">
        <v>98</v>
      </c>
      <c r="D56" s="39"/>
      <c r="E56" s="39"/>
      <c r="F56" s="39"/>
      <c r="G56" s="39"/>
      <c r="H56" s="39"/>
      <c r="I56" s="39"/>
      <c r="J56" s="105">
        <f>J104</f>
        <v>0</v>
      </c>
      <c r="K56" s="42"/>
      <c r="AU56" s="23" t="s">
        <v>99</v>
      </c>
    </row>
    <row r="57" spans="2:47" s="7" customFormat="1" ht="24.95" customHeight="1">
      <c r="B57" s="119"/>
      <c r="C57" s="120"/>
      <c r="D57" s="121" t="s">
        <v>100</v>
      </c>
      <c r="E57" s="122"/>
      <c r="F57" s="122"/>
      <c r="G57" s="122"/>
      <c r="H57" s="122"/>
      <c r="I57" s="122"/>
      <c r="J57" s="123">
        <f>J105</f>
        <v>0</v>
      </c>
      <c r="K57" s="124"/>
    </row>
    <row r="58" spans="2:47" s="8" customFormat="1" ht="19.899999999999999" customHeight="1">
      <c r="B58" s="125"/>
      <c r="C58" s="126"/>
      <c r="D58" s="127" t="s">
        <v>165</v>
      </c>
      <c r="E58" s="128"/>
      <c r="F58" s="128"/>
      <c r="G58" s="128"/>
      <c r="H58" s="128"/>
      <c r="I58" s="128"/>
      <c r="J58" s="129">
        <f>J106</f>
        <v>0</v>
      </c>
      <c r="K58" s="130"/>
    </row>
    <row r="59" spans="2:47" s="8" customFormat="1" ht="19.899999999999999" customHeight="1">
      <c r="B59" s="125"/>
      <c r="C59" s="126"/>
      <c r="D59" s="127" t="s">
        <v>166</v>
      </c>
      <c r="E59" s="128"/>
      <c r="F59" s="128"/>
      <c r="G59" s="128"/>
      <c r="H59" s="128"/>
      <c r="I59" s="128"/>
      <c r="J59" s="129">
        <f>J150</f>
        <v>0</v>
      </c>
      <c r="K59" s="130"/>
    </row>
    <row r="60" spans="2:47" s="8" customFormat="1" ht="19.899999999999999" customHeight="1">
      <c r="B60" s="125"/>
      <c r="C60" s="126"/>
      <c r="D60" s="127" t="s">
        <v>167</v>
      </c>
      <c r="E60" s="128"/>
      <c r="F60" s="128"/>
      <c r="G60" s="128"/>
      <c r="H60" s="128"/>
      <c r="I60" s="128"/>
      <c r="J60" s="129">
        <f>J167</f>
        <v>0</v>
      </c>
      <c r="K60" s="130"/>
    </row>
    <row r="61" spans="2:47" s="8" customFormat="1" ht="19.899999999999999" customHeight="1">
      <c r="B61" s="125"/>
      <c r="C61" s="126"/>
      <c r="D61" s="127" t="s">
        <v>168</v>
      </c>
      <c r="E61" s="128"/>
      <c r="F61" s="128"/>
      <c r="G61" s="128"/>
      <c r="H61" s="128"/>
      <c r="I61" s="128"/>
      <c r="J61" s="129">
        <f>J202</f>
        <v>0</v>
      </c>
      <c r="K61" s="130"/>
    </row>
    <row r="62" spans="2:47" s="8" customFormat="1" ht="19.899999999999999" customHeight="1">
      <c r="B62" s="125"/>
      <c r="C62" s="126"/>
      <c r="D62" s="127" t="s">
        <v>169</v>
      </c>
      <c r="E62" s="128"/>
      <c r="F62" s="128"/>
      <c r="G62" s="128"/>
      <c r="H62" s="128"/>
      <c r="I62" s="128"/>
      <c r="J62" s="129">
        <f>J220</f>
        <v>0</v>
      </c>
      <c r="K62" s="130"/>
    </row>
    <row r="63" spans="2:47" s="8" customFormat="1" ht="19.899999999999999" customHeight="1">
      <c r="B63" s="125"/>
      <c r="C63" s="126"/>
      <c r="D63" s="127" t="s">
        <v>170</v>
      </c>
      <c r="E63" s="128"/>
      <c r="F63" s="128"/>
      <c r="G63" s="128"/>
      <c r="H63" s="128"/>
      <c r="I63" s="128"/>
      <c r="J63" s="129">
        <f>J255</f>
        <v>0</v>
      </c>
      <c r="K63" s="130"/>
    </row>
    <row r="64" spans="2:47" s="8" customFormat="1" ht="19.899999999999999" customHeight="1">
      <c r="B64" s="125"/>
      <c r="C64" s="126"/>
      <c r="D64" s="127" t="s">
        <v>171</v>
      </c>
      <c r="E64" s="128"/>
      <c r="F64" s="128"/>
      <c r="G64" s="128"/>
      <c r="H64" s="128"/>
      <c r="I64" s="128"/>
      <c r="J64" s="129">
        <f>J287</f>
        <v>0</v>
      </c>
      <c r="K64" s="130"/>
    </row>
    <row r="65" spans="2:11" s="8" customFormat="1" ht="19.899999999999999" customHeight="1">
      <c r="B65" s="125"/>
      <c r="C65" s="126"/>
      <c r="D65" s="127" t="s">
        <v>172</v>
      </c>
      <c r="E65" s="128"/>
      <c r="F65" s="128"/>
      <c r="G65" s="128"/>
      <c r="H65" s="128"/>
      <c r="I65" s="128"/>
      <c r="J65" s="129">
        <f>J297</f>
        <v>0</v>
      </c>
      <c r="K65" s="130"/>
    </row>
    <row r="66" spans="2:11" s="8" customFormat="1" ht="19.899999999999999" customHeight="1">
      <c r="B66" s="125"/>
      <c r="C66" s="126"/>
      <c r="D66" s="127" t="s">
        <v>173</v>
      </c>
      <c r="E66" s="128"/>
      <c r="F66" s="128"/>
      <c r="G66" s="128"/>
      <c r="H66" s="128"/>
      <c r="I66" s="128"/>
      <c r="J66" s="129">
        <f>J359</f>
        <v>0</v>
      </c>
      <c r="K66" s="130"/>
    </row>
    <row r="67" spans="2:11" s="8" customFormat="1" ht="19.899999999999999" customHeight="1">
      <c r="B67" s="125"/>
      <c r="C67" s="126"/>
      <c r="D67" s="127" t="s">
        <v>174</v>
      </c>
      <c r="E67" s="128"/>
      <c r="F67" s="128"/>
      <c r="G67" s="128"/>
      <c r="H67" s="128"/>
      <c r="I67" s="128"/>
      <c r="J67" s="129">
        <f>J382</f>
        <v>0</v>
      </c>
      <c r="K67" s="130"/>
    </row>
    <row r="68" spans="2:11" s="8" customFormat="1" ht="19.899999999999999" customHeight="1">
      <c r="B68" s="125"/>
      <c r="C68" s="126"/>
      <c r="D68" s="127" t="s">
        <v>175</v>
      </c>
      <c r="E68" s="128"/>
      <c r="F68" s="128"/>
      <c r="G68" s="128"/>
      <c r="H68" s="128"/>
      <c r="I68" s="128"/>
      <c r="J68" s="129">
        <f>J387</f>
        <v>0</v>
      </c>
      <c r="K68" s="130"/>
    </row>
    <row r="69" spans="2:11" s="8" customFormat="1" ht="19.899999999999999" customHeight="1">
      <c r="B69" s="125"/>
      <c r="C69" s="126"/>
      <c r="D69" s="127" t="s">
        <v>176</v>
      </c>
      <c r="E69" s="128"/>
      <c r="F69" s="128"/>
      <c r="G69" s="128"/>
      <c r="H69" s="128"/>
      <c r="I69" s="128"/>
      <c r="J69" s="129">
        <f>J393</f>
        <v>0</v>
      </c>
      <c r="K69" s="130"/>
    </row>
    <row r="70" spans="2:11" s="8" customFormat="1" ht="19.899999999999999" customHeight="1">
      <c r="B70" s="125"/>
      <c r="C70" s="126"/>
      <c r="D70" s="127" t="s">
        <v>177</v>
      </c>
      <c r="E70" s="128"/>
      <c r="F70" s="128"/>
      <c r="G70" s="128"/>
      <c r="H70" s="128"/>
      <c r="I70" s="128"/>
      <c r="J70" s="129">
        <f>J408</f>
        <v>0</v>
      </c>
      <c r="K70" s="130"/>
    </row>
    <row r="71" spans="2:11" s="8" customFormat="1" ht="19.899999999999999" customHeight="1">
      <c r="B71" s="125"/>
      <c r="C71" s="126"/>
      <c r="D71" s="127" t="s">
        <v>101</v>
      </c>
      <c r="E71" s="128"/>
      <c r="F71" s="128"/>
      <c r="G71" s="128"/>
      <c r="H71" s="128"/>
      <c r="I71" s="128"/>
      <c r="J71" s="129">
        <f>J412</f>
        <v>0</v>
      </c>
      <c r="K71" s="130"/>
    </row>
    <row r="72" spans="2:11" s="8" customFormat="1" ht="19.899999999999999" customHeight="1">
      <c r="B72" s="125"/>
      <c r="C72" s="126"/>
      <c r="D72" s="127" t="s">
        <v>178</v>
      </c>
      <c r="E72" s="128"/>
      <c r="F72" s="128"/>
      <c r="G72" s="128"/>
      <c r="H72" s="128"/>
      <c r="I72" s="128"/>
      <c r="J72" s="129">
        <f>J418</f>
        <v>0</v>
      </c>
      <c r="K72" s="130"/>
    </row>
    <row r="73" spans="2:11" s="7" customFormat="1" ht="24.95" customHeight="1">
      <c r="B73" s="119"/>
      <c r="C73" s="120"/>
      <c r="D73" s="121" t="s">
        <v>179</v>
      </c>
      <c r="E73" s="122"/>
      <c r="F73" s="122"/>
      <c r="G73" s="122"/>
      <c r="H73" s="122"/>
      <c r="I73" s="122"/>
      <c r="J73" s="123">
        <f>J420</f>
        <v>0</v>
      </c>
      <c r="K73" s="124"/>
    </row>
    <row r="74" spans="2:11" s="8" customFormat="1" ht="19.899999999999999" customHeight="1">
      <c r="B74" s="125"/>
      <c r="C74" s="126"/>
      <c r="D74" s="127" t="s">
        <v>180</v>
      </c>
      <c r="E74" s="128"/>
      <c r="F74" s="128"/>
      <c r="G74" s="128"/>
      <c r="H74" s="128"/>
      <c r="I74" s="128"/>
      <c r="J74" s="129">
        <f>J421</f>
        <v>0</v>
      </c>
      <c r="K74" s="130"/>
    </row>
    <row r="75" spans="2:11" s="8" customFormat="1" ht="19.899999999999999" customHeight="1">
      <c r="B75" s="125"/>
      <c r="C75" s="126"/>
      <c r="D75" s="127" t="s">
        <v>181</v>
      </c>
      <c r="E75" s="128"/>
      <c r="F75" s="128"/>
      <c r="G75" s="128"/>
      <c r="H75" s="128"/>
      <c r="I75" s="128"/>
      <c r="J75" s="129">
        <f>J440</f>
        <v>0</v>
      </c>
      <c r="K75" s="130"/>
    </row>
    <row r="76" spans="2:11" s="8" customFormat="1" ht="19.899999999999999" customHeight="1">
      <c r="B76" s="125"/>
      <c r="C76" s="126"/>
      <c r="D76" s="127" t="s">
        <v>182</v>
      </c>
      <c r="E76" s="128"/>
      <c r="F76" s="128"/>
      <c r="G76" s="128"/>
      <c r="H76" s="128"/>
      <c r="I76" s="128"/>
      <c r="J76" s="129">
        <f>J469</f>
        <v>0</v>
      </c>
      <c r="K76" s="130"/>
    </row>
    <row r="77" spans="2:11" s="8" customFormat="1" ht="19.899999999999999" customHeight="1">
      <c r="B77" s="125"/>
      <c r="C77" s="126"/>
      <c r="D77" s="127" t="s">
        <v>183</v>
      </c>
      <c r="E77" s="128"/>
      <c r="F77" s="128"/>
      <c r="G77" s="128"/>
      <c r="H77" s="128"/>
      <c r="I77" s="128"/>
      <c r="J77" s="129">
        <f>J471</f>
        <v>0</v>
      </c>
      <c r="K77" s="130"/>
    </row>
    <row r="78" spans="2:11" s="8" customFormat="1" ht="19.899999999999999" customHeight="1">
      <c r="B78" s="125"/>
      <c r="C78" s="126"/>
      <c r="D78" s="127" t="s">
        <v>184</v>
      </c>
      <c r="E78" s="128"/>
      <c r="F78" s="128"/>
      <c r="G78" s="128"/>
      <c r="H78" s="128"/>
      <c r="I78" s="128"/>
      <c r="J78" s="129">
        <f>J511</f>
        <v>0</v>
      </c>
      <c r="K78" s="130"/>
    </row>
    <row r="79" spans="2:11" s="8" customFormat="1" ht="19.899999999999999" customHeight="1">
      <c r="B79" s="125"/>
      <c r="C79" s="126"/>
      <c r="D79" s="127" t="s">
        <v>185</v>
      </c>
      <c r="E79" s="128"/>
      <c r="F79" s="128"/>
      <c r="G79" s="128"/>
      <c r="H79" s="128"/>
      <c r="I79" s="128"/>
      <c r="J79" s="129">
        <f>J519</f>
        <v>0</v>
      </c>
      <c r="K79" s="130"/>
    </row>
    <row r="80" spans="2:11" s="8" customFormat="1" ht="19.899999999999999" customHeight="1">
      <c r="B80" s="125"/>
      <c r="C80" s="126"/>
      <c r="D80" s="127" t="s">
        <v>186</v>
      </c>
      <c r="E80" s="128"/>
      <c r="F80" s="128"/>
      <c r="G80" s="128"/>
      <c r="H80" s="128"/>
      <c r="I80" s="128"/>
      <c r="J80" s="129">
        <f>J533</f>
        <v>0</v>
      </c>
      <c r="K80" s="130"/>
    </row>
    <row r="81" spans="2:12" s="8" customFormat="1" ht="19.899999999999999" customHeight="1">
      <c r="B81" s="125"/>
      <c r="C81" s="126"/>
      <c r="D81" s="127" t="s">
        <v>187</v>
      </c>
      <c r="E81" s="128"/>
      <c r="F81" s="128"/>
      <c r="G81" s="128"/>
      <c r="H81" s="128"/>
      <c r="I81" s="128"/>
      <c r="J81" s="129">
        <f>J582</f>
        <v>0</v>
      </c>
      <c r="K81" s="130"/>
    </row>
    <row r="82" spans="2:12" s="8" customFormat="1" ht="19.899999999999999" customHeight="1">
      <c r="B82" s="125"/>
      <c r="C82" s="126"/>
      <c r="D82" s="127" t="s">
        <v>188</v>
      </c>
      <c r="E82" s="128"/>
      <c r="F82" s="128"/>
      <c r="G82" s="128"/>
      <c r="H82" s="128"/>
      <c r="I82" s="128"/>
      <c r="J82" s="129">
        <f>J596</f>
        <v>0</v>
      </c>
      <c r="K82" s="130"/>
    </row>
    <row r="83" spans="2:12" s="8" customFormat="1" ht="19.899999999999999" customHeight="1">
      <c r="B83" s="125"/>
      <c r="C83" s="126"/>
      <c r="D83" s="127" t="s">
        <v>189</v>
      </c>
      <c r="E83" s="128"/>
      <c r="F83" s="128"/>
      <c r="G83" s="128"/>
      <c r="H83" s="128"/>
      <c r="I83" s="128"/>
      <c r="J83" s="129">
        <f>J613</f>
        <v>0</v>
      </c>
      <c r="K83" s="130"/>
    </row>
    <row r="84" spans="2:12" s="8" customFormat="1" ht="19.899999999999999" customHeight="1">
      <c r="B84" s="125"/>
      <c r="C84" s="126"/>
      <c r="D84" s="127" t="s">
        <v>190</v>
      </c>
      <c r="E84" s="128"/>
      <c r="F84" s="128"/>
      <c r="G84" s="128"/>
      <c r="H84" s="128"/>
      <c r="I84" s="128"/>
      <c r="J84" s="129">
        <f>J633</f>
        <v>0</v>
      </c>
      <c r="K84" s="130"/>
    </row>
    <row r="85" spans="2:12" s="1" customFormat="1" ht="21.75" customHeight="1">
      <c r="B85" s="38"/>
      <c r="C85" s="39"/>
      <c r="D85" s="39"/>
      <c r="E85" s="39"/>
      <c r="F85" s="39"/>
      <c r="G85" s="39"/>
      <c r="H85" s="39"/>
      <c r="I85" s="39"/>
      <c r="J85" s="39"/>
      <c r="K85" s="42"/>
    </row>
    <row r="86" spans="2:12" s="1" customFormat="1" ht="6.95" customHeight="1">
      <c r="B86" s="53"/>
      <c r="C86" s="54"/>
      <c r="D86" s="54"/>
      <c r="E86" s="54"/>
      <c r="F86" s="54"/>
      <c r="G86" s="54"/>
      <c r="H86" s="54"/>
      <c r="I86" s="54"/>
      <c r="J86" s="54"/>
      <c r="K86" s="55"/>
    </row>
    <row r="90" spans="2:12" s="1" customFormat="1" ht="6.95" customHeight="1"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38"/>
    </row>
    <row r="91" spans="2:12" s="1" customFormat="1" ht="36.950000000000003" customHeight="1">
      <c r="B91" s="38"/>
      <c r="C91" s="58" t="s">
        <v>102</v>
      </c>
      <c r="L91" s="38"/>
    </row>
    <row r="92" spans="2:12" s="1" customFormat="1" ht="6.95" customHeight="1">
      <c r="B92" s="38"/>
      <c r="L92" s="38"/>
    </row>
    <row r="93" spans="2:12" s="1" customFormat="1" ht="14.45" customHeight="1">
      <c r="B93" s="38"/>
      <c r="C93" s="60" t="s">
        <v>17</v>
      </c>
      <c r="L93" s="38"/>
    </row>
    <row r="94" spans="2:12" s="1" customFormat="1" ht="22.5" customHeight="1">
      <c r="B94" s="38"/>
      <c r="E94" s="323" t="str">
        <f>E7</f>
        <v>Zahradní domek - MŠ Strojařů 846, Chrudim IV</v>
      </c>
      <c r="F94" s="324"/>
      <c r="G94" s="324"/>
      <c r="H94" s="324"/>
      <c r="L94" s="38"/>
    </row>
    <row r="95" spans="2:12" s="1" customFormat="1" ht="14.45" customHeight="1">
      <c r="B95" s="38"/>
      <c r="C95" s="60" t="s">
        <v>94</v>
      </c>
      <c r="L95" s="38"/>
    </row>
    <row r="96" spans="2:12" s="1" customFormat="1" ht="23.25" customHeight="1">
      <c r="B96" s="38"/>
      <c r="E96" s="297" t="str">
        <f>E9</f>
        <v>02 - Zahradní domek</v>
      </c>
      <c r="F96" s="325"/>
      <c r="G96" s="325"/>
      <c r="H96" s="325"/>
      <c r="L96" s="38"/>
    </row>
    <row r="97" spans="2:65" s="1" customFormat="1" ht="6.95" customHeight="1">
      <c r="B97" s="38"/>
      <c r="L97" s="38"/>
    </row>
    <row r="98" spans="2:65" s="1" customFormat="1" ht="18" customHeight="1">
      <c r="B98" s="38"/>
      <c r="C98" s="60" t="s">
        <v>23</v>
      </c>
      <c r="F98" s="131" t="str">
        <f>F12</f>
        <v xml:space="preserve"> </v>
      </c>
      <c r="I98" s="60" t="s">
        <v>25</v>
      </c>
      <c r="J98" s="64" t="str">
        <f>IF(J12="","",J12)</f>
        <v>22. 1. 2017</v>
      </c>
      <c r="L98" s="38"/>
    </row>
    <row r="99" spans="2:65" s="1" customFormat="1" ht="6.95" customHeight="1">
      <c r="B99" s="38"/>
      <c r="L99" s="38"/>
    </row>
    <row r="100" spans="2:65" s="1" customFormat="1" ht="15">
      <c r="B100" s="38"/>
      <c r="C100" s="60" t="s">
        <v>31</v>
      </c>
      <c r="F100" s="131" t="str">
        <f>E15</f>
        <v xml:space="preserve"> </v>
      </c>
      <c r="I100" s="60" t="s">
        <v>35</v>
      </c>
      <c r="J100" s="131" t="str">
        <f>E21</f>
        <v>Ing. Josef Dvořák</v>
      </c>
      <c r="L100" s="38"/>
    </row>
    <row r="101" spans="2:65" s="1" customFormat="1" ht="14.45" customHeight="1">
      <c r="B101" s="38"/>
      <c r="C101" s="60" t="s">
        <v>34</v>
      </c>
      <c r="F101" s="131" t="str">
        <f>IF(E18="","",E18)</f>
        <v xml:space="preserve"> </v>
      </c>
      <c r="L101" s="38"/>
    </row>
    <row r="102" spans="2:65" s="1" customFormat="1" ht="10.35" customHeight="1">
      <c r="B102" s="38"/>
      <c r="L102" s="38"/>
    </row>
    <row r="103" spans="2:65" s="9" customFormat="1" ht="29.25" customHeight="1">
      <c r="B103" s="132"/>
      <c r="C103" s="133" t="s">
        <v>103</v>
      </c>
      <c r="D103" s="134" t="s">
        <v>59</v>
      </c>
      <c r="E103" s="134" t="s">
        <v>55</v>
      </c>
      <c r="F103" s="134" t="s">
        <v>104</v>
      </c>
      <c r="G103" s="134" t="s">
        <v>105</v>
      </c>
      <c r="H103" s="134" t="s">
        <v>106</v>
      </c>
      <c r="I103" s="135" t="s">
        <v>107</v>
      </c>
      <c r="J103" s="134" t="s">
        <v>97</v>
      </c>
      <c r="K103" s="136" t="s">
        <v>108</v>
      </c>
      <c r="L103" s="132"/>
      <c r="M103" s="70" t="s">
        <v>109</v>
      </c>
      <c r="N103" s="71" t="s">
        <v>44</v>
      </c>
      <c r="O103" s="71" t="s">
        <v>110</v>
      </c>
      <c r="P103" s="71" t="s">
        <v>111</v>
      </c>
      <c r="Q103" s="71" t="s">
        <v>112</v>
      </c>
      <c r="R103" s="71" t="s">
        <v>113</v>
      </c>
      <c r="S103" s="71" t="s">
        <v>114</v>
      </c>
      <c r="T103" s="72" t="s">
        <v>115</v>
      </c>
    </row>
    <row r="104" spans="2:65" s="1" customFormat="1" ht="29.25" customHeight="1">
      <c r="B104" s="38"/>
      <c r="C104" s="74" t="s">
        <v>98</v>
      </c>
      <c r="J104" s="137">
        <f>BK104</f>
        <v>0</v>
      </c>
      <c r="L104" s="38"/>
      <c r="M104" s="73"/>
      <c r="N104" s="65"/>
      <c r="O104" s="65"/>
      <c r="P104" s="138">
        <f>P105+P420</f>
        <v>953.8651440000001</v>
      </c>
      <c r="Q104" s="65"/>
      <c r="R104" s="138">
        <f>R105+R420</f>
        <v>130.56809713999999</v>
      </c>
      <c r="S104" s="65"/>
      <c r="T104" s="139">
        <f>T105+T420</f>
        <v>0.10500000000000001</v>
      </c>
      <c r="AT104" s="23" t="s">
        <v>73</v>
      </c>
      <c r="AU104" s="23" t="s">
        <v>99</v>
      </c>
      <c r="BK104" s="140">
        <f>BK105+BK420</f>
        <v>0</v>
      </c>
    </row>
    <row r="105" spans="2:65" s="10" customFormat="1" ht="37.35" customHeight="1">
      <c r="B105" s="141"/>
      <c r="D105" s="142" t="s">
        <v>73</v>
      </c>
      <c r="E105" s="143" t="s">
        <v>116</v>
      </c>
      <c r="F105" s="143" t="s">
        <v>117</v>
      </c>
      <c r="J105" s="144">
        <f>BK105</f>
        <v>0</v>
      </c>
      <c r="L105" s="141"/>
      <c r="M105" s="145"/>
      <c r="N105" s="146"/>
      <c r="O105" s="146"/>
      <c r="P105" s="147">
        <f>P106+P150+P167+P202+P220+P255+P287+P297+P359+P382+P387+P393+P408+P412+P418</f>
        <v>767.26844600000004</v>
      </c>
      <c r="Q105" s="146"/>
      <c r="R105" s="147">
        <f>R106+R150+R167+R202+R220+R255+R287+R297+R359+R382+R387+R393+R408+R412+R418</f>
        <v>127.44811050999999</v>
      </c>
      <c r="S105" s="146"/>
      <c r="T105" s="148">
        <f>T106+T150+T167+T202+T220+T255+T287+T297+T359+T382+T387+T393+T408+T412+T418</f>
        <v>0.10500000000000001</v>
      </c>
      <c r="AR105" s="142" t="s">
        <v>80</v>
      </c>
      <c r="AT105" s="149" t="s">
        <v>73</v>
      </c>
      <c r="AU105" s="149" t="s">
        <v>74</v>
      </c>
      <c r="AY105" s="142" t="s">
        <v>118</v>
      </c>
      <c r="BK105" s="150">
        <f>BK106+BK150+BK167+BK202+BK220+BK255+BK287+BK297+BK359+BK382+BK387+BK393+BK408+BK412+BK418</f>
        <v>0</v>
      </c>
    </row>
    <row r="106" spans="2:65" s="10" customFormat="1" ht="19.899999999999999" customHeight="1">
      <c r="B106" s="141"/>
      <c r="D106" s="151" t="s">
        <v>73</v>
      </c>
      <c r="E106" s="152" t="s">
        <v>80</v>
      </c>
      <c r="F106" s="152" t="s">
        <v>191</v>
      </c>
      <c r="J106" s="153">
        <f>BK106</f>
        <v>0</v>
      </c>
      <c r="L106" s="141"/>
      <c r="M106" s="145"/>
      <c r="N106" s="146"/>
      <c r="O106" s="146"/>
      <c r="P106" s="147">
        <f>SUM(P107:P149)</f>
        <v>78.126832999999976</v>
      </c>
      <c r="Q106" s="146"/>
      <c r="R106" s="147">
        <f>SUM(R107:R149)</f>
        <v>0</v>
      </c>
      <c r="S106" s="146"/>
      <c r="T106" s="148">
        <f>SUM(T107:T149)</f>
        <v>0</v>
      </c>
      <c r="AR106" s="142" t="s">
        <v>80</v>
      </c>
      <c r="AT106" s="149" t="s">
        <v>73</v>
      </c>
      <c r="AU106" s="149" t="s">
        <v>80</v>
      </c>
      <c r="AY106" s="142" t="s">
        <v>118</v>
      </c>
      <c r="BK106" s="150">
        <f>SUM(BK107:BK149)</f>
        <v>0</v>
      </c>
    </row>
    <row r="107" spans="2:65" s="1" customFormat="1" ht="31.5" customHeight="1">
      <c r="B107" s="154"/>
      <c r="C107" s="155" t="s">
        <v>80</v>
      </c>
      <c r="D107" s="155" t="s">
        <v>120</v>
      </c>
      <c r="E107" s="156" t="s">
        <v>192</v>
      </c>
      <c r="F107" s="157" t="s">
        <v>193</v>
      </c>
      <c r="G107" s="158" t="s">
        <v>129</v>
      </c>
      <c r="H107" s="159">
        <v>21.562000000000001</v>
      </c>
      <c r="I107" s="160"/>
      <c r="J107" s="160">
        <f>ROUND(I107*H107,2)</f>
        <v>0</v>
      </c>
      <c r="K107" s="157" t="s">
        <v>122</v>
      </c>
      <c r="L107" s="38"/>
      <c r="M107" s="161" t="s">
        <v>5</v>
      </c>
      <c r="N107" s="162" t="s">
        <v>45</v>
      </c>
      <c r="O107" s="163">
        <v>1.6659999999999999</v>
      </c>
      <c r="P107" s="163">
        <f>O107*H107</f>
        <v>35.922291999999999</v>
      </c>
      <c r="Q107" s="163">
        <v>0</v>
      </c>
      <c r="R107" s="163">
        <f>Q107*H107</f>
        <v>0</v>
      </c>
      <c r="S107" s="163">
        <v>0</v>
      </c>
      <c r="T107" s="164">
        <f>S107*H107</f>
        <v>0</v>
      </c>
      <c r="AR107" s="23" t="s">
        <v>123</v>
      </c>
      <c r="AT107" s="23" t="s">
        <v>120</v>
      </c>
      <c r="AU107" s="23" t="s">
        <v>81</v>
      </c>
      <c r="AY107" s="23" t="s">
        <v>118</v>
      </c>
      <c r="BE107" s="165">
        <f>IF(N107="základní",J107,0)</f>
        <v>0</v>
      </c>
      <c r="BF107" s="165">
        <f>IF(N107="snížená",J107,0)</f>
        <v>0</v>
      </c>
      <c r="BG107" s="165">
        <f>IF(N107="zákl. přenesená",J107,0)</f>
        <v>0</v>
      </c>
      <c r="BH107" s="165">
        <f>IF(N107="sníž. přenesená",J107,0)</f>
        <v>0</v>
      </c>
      <c r="BI107" s="165">
        <f>IF(N107="nulová",J107,0)</f>
        <v>0</v>
      </c>
      <c r="BJ107" s="23" t="s">
        <v>80</v>
      </c>
      <c r="BK107" s="165">
        <f>ROUND(I107*H107,2)</f>
        <v>0</v>
      </c>
      <c r="BL107" s="23" t="s">
        <v>123</v>
      </c>
      <c r="BM107" s="23" t="s">
        <v>194</v>
      </c>
    </row>
    <row r="108" spans="2:65" s="13" customFormat="1">
      <c r="B108" s="186"/>
      <c r="D108" s="167" t="s">
        <v>127</v>
      </c>
      <c r="E108" s="187" t="s">
        <v>5</v>
      </c>
      <c r="F108" s="188" t="s">
        <v>195</v>
      </c>
      <c r="H108" s="189" t="s">
        <v>5</v>
      </c>
      <c r="L108" s="186"/>
      <c r="M108" s="190"/>
      <c r="N108" s="191"/>
      <c r="O108" s="191"/>
      <c r="P108" s="191"/>
      <c r="Q108" s="191"/>
      <c r="R108" s="191"/>
      <c r="S108" s="191"/>
      <c r="T108" s="192"/>
      <c r="AT108" s="189" t="s">
        <v>127</v>
      </c>
      <c r="AU108" s="189" t="s">
        <v>81</v>
      </c>
      <c r="AV108" s="13" t="s">
        <v>80</v>
      </c>
      <c r="AW108" s="13" t="s">
        <v>37</v>
      </c>
      <c r="AX108" s="13" t="s">
        <v>74</v>
      </c>
      <c r="AY108" s="189" t="s">
        <v>118</v>
      </c>
    </row>
    <row r="109" spans="2:65" s="13" customFormat="1" ht="27">
      <c r="B109" s="186"/>
      <c r="D109" s="167" t="s">
        <v>127</v>
      </c>
      <c r="E109" s="187" t="s">
        <v>5</v>
      </c>
      <c r="F109" s="188" t="s">
        <v>196</v>
      </c>
      <c r="H109" s="189" t="s">
        <v>5</v>
      </c>
      <c r="L109" s="186"/>
      <c r="M109" s="190"/>
      <c r="N109" s="191"/>
      <c r="O109" s="191"/>
      <c r="P109" s="191"/>
      <c r="Q109" s="191"/>
      <c r="R109" s="191"/>
      <c r="S109" s="191"/>
      <c r="T109" s="192"/>
      <c r="AT109" s="189" t="s">
        <v>127</v>
      </c>
      <c r="AU109" s="189" t="s">
        <v>81</v>
      </c>
      <c r="AV109" s="13" t="s">
        <v>80</v>
      </c>
      <c r="AW109" s="13" t="s">
        <v>37</v>
      </c>
      <c r="AX109" s="13" t="s">
        <v>74</v>
      </c>
      <c r="AY109" s="189" t="s">
        <v>118</v>
      </c>
    </row>
    <row r="110" spans="2:65" s="13" customFormat="1">
      <c r="B110" s="186"/>
      <c r="D110" s="167" t="s">
        <v>127</v>
      </c>
      <c r="E110" s="187" t="s">
        <v>5</v>
      </c>
      <c r="F110" s="188" t="s">
        <v>197</v>
      </c>
      <c r="H110" s="189" t="s">
        <v>5</v>
      </c>
      <c r="L110" s="186"/>
      <c r="M110" s="190"/>
      <c r="N110" s="191"/>
      <c r="O110" s="191"/>
      <c r="P110" s="191"/>
      <c r="Q110" s="191"/>
      <c r="R110" s="191"/>
      <c r="S110" s="191"/>
      <c r="T110" s="192"/>
      <c r="AT110" s="189" t="s">
        <v>127</v>
      </c>
      <c r="AU110" s="189" t="s">
        <v>81</v>
      </c>
      <c r="AV110" s="13" t="s">
        <v>80</v>
      </c>
      <c r="AW110" s="13" t="s">
        <v>37</v>
      </c>
      <c r="AX110" s="13" t="s">
        <v>74</v>
      </c>
      <c r="AY110" s="189" t="s">
        <v>118</v>
      </c>
    </row>
    <row r="111" spans="2:65" s="11" customFormat="1" ht="27">
      <c r="B111" s="166"/>
      <c r="D111" s="175" t="s">
        <v>127</v>
      </c>
      <c r="E111" s="183" t="s">
        <v>5</v>
      </c>
      <c r="F111" s="184" t="s">
        <v>198</v>
      </c>
      <c r="H111" s="185">
        <v>21.562000000000001</v>
      </c>
      <c r="L111" s="166"/>
      <c r="M111" s="171"/>
      <c r="N111" s="172"/>
      <c r="O111" s="172"/>
      <c r="P111" s="172"/>
      <c r="Q111" s="172"/>
      <c r="R111" s="172"/>
      <c r="S111" s="172"/>
      <c r="T111" s="173"/>
      <c r="AT111" s="168" t="s">
        <v>127</v>
      </c>
      <c r="AU111" s="168" t="s">
        <v>81</v>
      </c>
      <c r="AV111" s="11" t="s">
        <v>81</v>
      </c>
      <c r="AW111" s="11" t="s">
        <v>37</v>
      </c>
      <c r="AX111" s="11" t="s">
        <v>80</v>
      </c>
      <c r="AY111" s="168" t="s">
        <v>118</v>
      </c>
    </row>
    <row r="112" spans="2:65" s="1" customFormat="1" ht="31.5" customHeight="1">
      <c r="B112" s="154"/>
      <c r="C112" s="155" t="s">
        <v>81</v>
      </c>
      <c r="D112" s="155" t="s">
        <v>120</v>
      </c>
      <c r="E112" s="156" t="s">
        <v>199</v>
      </c>
      <c r="F112" s="157" t="s">
        <v>200</v>
      </c>
      <c r="G112" s="158" t="s">
        <v>129</v>
      </c>
      <c r="H112" s="159">
        <v>19.507999999999999</v>
      </c>
      <c r="I112" s="160"/>
      <c r="J112" s="160">
        <f>ROUND(I112*H112,2)</f>
        <v>0</v>
      </c>
      <c r="K112" s="157" t="s">
        <v>122</v>
      </c>
      <c r="L112" s="38"/>
      <c r="M112" s="161" t="s">
        <v>5</v>
      </c>
      <c r="N112" s="162" t="s">
        <v>45</v>
      </c>
      <c r="O112" s="163">
        <v>0.871</v>
      </c>
      <c r="P112" s="163">
        <f>O112*H112</f>
        <v>16.991467999999998</v>
      </c>
      <c r="Q112" s="163">
        <v>0</v>
      </c>
      <c r="R112" s="163">
        <f>Q112*H112</f>
        <v>0</v>
      </c>
      <c r="S112" s="163">
        <v>0</v>
      </c>
      <c r="T112" s="164">
        <f>S112*H112</f>
        <v>0</v>
      </c>
      <c r="AR112" s="23" t="s">
        <v>123</v>
      </c>
      <c r="AT112" s="23" t="s">
        <v>120</v>
      </c>
      <c r="AU112" s="23" t="s">
        <v>81</v>
      </c>
      <c r="AY112" s="23" t="s">
        <v>118</v>
      </c>
      <c r="BE112" s="165">
        <f>IF(N112="základní",J112,0)</f>
        <v>0</v>
      </c>
      <c r="BF112" s="165">
        <f>IF(N112="snížená",J112,0)</f>
        <v>0</v>
      </c>
      <c r="BG112" s="165">
        <f>IF(N112="zákl. přenesená",J112,0)</f>
        <v>0</v>
      </c>
      <c r="BH112" s="165">
        <f>IF(N112="sníž. přenesená",J112,0)</f>
        <v>0</v>
      </c>
      <c r="BI112" s="165">
        <f>IF(N112="nulová",J112,0)</f>
        <v>0</v>
      </c>
      <c r="BJ112" s="23" t="s">
        <v>80</v>
      </c>
      <c r="BK112" s="165">
        <f>ROUND(I112*H112,2)</f>
        <v>0</v>
      </c>
      <c r="BL112" s="23" t="s">
        <v>123</v>
      </c>
      <c r="BM112" s="23" t="s">
        <v>201</v>
      </c>
    </row>
    <row r="113" spans="2:65" s="13" customFormat="1">
      <c r="B113" s="186"/>
      <c r="D113" s="167" t="s">
        <v>127</v>
      </c>
      <c r="E113" s="187" t="s">
        <v>5</v>
      </c>
      <c r="F113" s="188" t="s">
        <v>202</v>
      </c>
      <c r="H113" s="189" t="s">
        <v>5</v>
      </c>
      <c r="L113" s="186"/>
      <c r="M113" s="190"/>
      <c r="N113" s="191"/>
      <c r="O113" s="191"/>
      <c r="P113" s="191"/>
      <c r="Q113" s="191"/>
      <c r="R113" s="191"/>
      <c r="S113" s="191"/>
      <c r="T113" s="192"/>
      <c r="AT113" s="189" t="s">
        <v>127</v>
      </c>
      <c r="AU113" s="189" t="s">
        <v>81</v>
      </c>
      <c r="AV113" s="13" t="s">
        <v>80</v>
      </c>
      <c r="AW113" s="13" t="s">
        <v>37</v>
      </c>
      <c r="AX113" s="13" t="s">
        <v>74</v>
      </c>
      <c r="AY113" s="189" t="s">
        <v>118</v>
      </c>
    </row>
    <row r="114" spans="2:65" s="13" customFormat="1">
      <c r="B114" s="186"/>
      <c r="D114" s="167" t="s">
        <v>127</v>
      </c>
      <c r="E114" s="187" t="s">
        <v>5</v>
      </c>
      <c r="F114" s="188" t="s">
        <v>203</v>
      </c>
      <c r="H114" s="189" t="s">
        <v>5</v>
      </c>
      <c r="L114" s="186"/>
      <c r="M114" s="190"/>
      <c r="N114" s="191"/>
      <c r="O114" s="191"/>
      <c r="P114" s="191"/>
      <c r="Q114" s="191"/>
      <c r="R114" s="191"/>
      <c r="S114" s="191"/>
      <c r="T114" s="192"/>
      <c r="AT114" s="189" t="s">
        <v>127</v>
      </c>
      <c r="AU114" s="189" t="s">
        <v>81</v>
      </c>
      <c r="AV114" s="13" t="s">
        <v>80</v>
      </c>
      <c r="AW114" s="13" t="s">
        <v>37</v>
      </c>
      <c r="AX114" s="13" t="s">
        <v>74</v>
      </c>
      <c r="AY114" s="189" t="s">
        <v>118</v>
      </c>
    </row>
    <row r="115" spans="2:65" s="11" customFormat="1">
      <c r="B115" s="166"/>
      <c r="D115" s="167" t="s">
        <v>127</v>
      </c>
      <c r="E115" s="168" t="s">
        <v>5</v>
      </c>
      <c r="F115" s="169" t="s">
        <v>204</v>
      </c>
      <c r="H115" s="170">
        <v>28.08</v>
      </c>
      <c r="L115" s="166"/>
      <c r="M115" s="171"/>
      <c r="N115" s="172"/>
      <c r="O115" s="172"/>
      <c r="P115" s="172"/>
      <c r="Q115" s="172"/>
      <c r="R115" s="172"/>
      <c r="S115" s="172"/>
      <c r="T115" s="173"/>
      <c r="AT115" s="168" t="s">
        <v>127</v>
      </c>
      <c r="AU115" s="168" t="s">
        <v>81</v>
      </c>
      <c r="AV115" s="11" t="s">
        <v>81</v>
      </c>
      <c r="AW115" s="11" t="s">
        <v>37</v>
      </c>
      <c r="AX115" s="11" t="s">
        <v>74</v>
      </c>
      <c r="AY115" s="168" t="s">
        <v>118</v>
      </c>
    </row>
    <row r="116" spans="2:65" s="11" customFormat="1">
      <c r="B116" s="166"/>
      <c r="D116" s="167" t="s">
        <v>127</v>
      </c>
      <c r="E116" s="168" t="s">
        <v>5</v>
      </c>
      <c r="F116" s="169" t="s">
        <v>205</v>
      </c>
      <c r="H116" s="170">
        <v>-3.95</v>
      </c>
      <c r="L116" s="166"/>
      <c r="M116" s="171"/>
      <c r="N116" s="172"/>
      <c r="O116" s="172"/>
      <c r="P116" s="172"/>
      <c r="Q116" s="172"/>
      <c r="R116" s="172"/>
      <c r="S116" s="172"/>
      <c r="T116" s="173"/>
      <c r="AT116" s="168" t="s">
        <v>127</v>
      </c>
      <c r="AU116" s="168" t="s">
        <v>81</v>
      </c>
      <c r="AV116" s="11" t="s">
        <v>81</v>
      </c>
      <c r="AW116" s="11" t="s">
        <v>37</v>
      </c>
      <c r="AX116" s="11" t="s">
        <v>74</v>
      </c>
      <c r="AY116" s="168" t="s">
        <v>118</v>
      </c>
    </row>
    <row r="117" spans="2:65" s="11" customFormat="1" ht="27">
      <c r="B117" s="166"/>
      <c r="D117" s="167" t="s">
        <v>127</v>
      </c>
      <c r="E117" s="168" t="s">
        <v>5</v>
      </c>
      <c r="F117" s="169" t="s">
        <v>206</v>
      </c>
      <c r="H117" s="170">
        <v>-4.6219999999999999</v>
      </c>
      <c r="L117" s="166"/>
      <c r="M117" s="171"/>
      <c r="N117" s="172"/>
      <c r="O117" s="172"/>
      <c r="P117" s="172"/>
      <c r="Q117" s="172"/>
      <c r="R117" s="172"/>
      <c r="S117" s="172"/>
      <c r="T117" s="173"/>
      <c r="AT117" s="168" t="s">
        <v>127</v>
      </c>
      <c r="AU117" s="168" t="s">
        <v>81</v>
      </c>
      <c r="AV117" s="11" t="s">
        <v>81</v>
      </c>
      <c r="AW117" s="11" t="s">
        <v>37</v>
      </c>
      <c r="AX117" s="11" t="s">
        <v>74</v>
      </c>
      <c r="AY117" s="168" t="s">
        <v>118</v>
      </c>
    </row>
    <row r="118" spans="2:65" s="12" customFormat="1">
      <c r="B118" s="174"/>
      <c r="D118" s="175" t="s">
        <v>127</v>
      </c>
      <c r="E118" s="176" t="s">
        <v>51</v>
      </c>
      <c r="F118" s="177" t="s">
        <v>128</v>
      </c>
      <c r="H118" s="178">
        <v>19.507999999999999</v>
      </c>
      <c r="L118" s="174"/>
      <c r="M118" s="179"/>
      <c r="N118" s="180"/>
      <c r="O118" s="180"/>
      <c r="P118" s="180"/>
      <c r="Q118" s="180"/>
      <c r="R118" s="180"/>
      <c r="S118" s="180"/>
      <c r="T118" s="181"/>
      <c r="AT118" s="182" t="s">
        <v>127</v>
      </c>
      <c r="AU118" s="182" t="s">
        <v>81</v>
      </c>
      <c r="AV118" s="12" t="s">
        <v>123</v>
      </c>
      <c r="AW118" s="12" t="s">
        <v>37</v>
      </c>
      <c r="AX118" s="12" t="s">
        <v>80</v>
      </c>
      <c r="AY118" s="182" t="s">
        <v>118</v>
      </c>
    </row>
    <row r="119" spans="2:65" s="1" customFormat="1" ht="31.5" customHeight="1">
      <c r="B119" s="154"/>
      <c r="C119" s="155" t="s">
        <v>125</v>
      </c>
      <c r="D119" s="155" t="s">
        <v>120</v>
      </c>
      <c r="E119" s="156" t="s">
        <v>207</v>
      </c>
      <c r="F119" s="157" t="s">
        <v>208</v>
      </c>
      <c r="G119" s="158" t="s">
        <v>129</v>
      </c>
      <c r="H119" s="159">
        <v>9.7539999999999996</v>
      </c>
      <c r="I119" s="160"/>
      <c r="J119" s="160">
        <f>ROUND(I119*H119,2)</f>
        <v>0</v>
      </c>
      <c r="K119" s="157" t="s">
        <v>122</v>
      </c>
      <c r="L119" s="38"/>
      <c r="M119" s="161" t="s">
        <v>5</v>
      </c>
      <c r="N119" s="162" t="s">
        <v>45</v>
      </c>
      <c r="O119" s="163">
        <v>0.04</v>
      </c>
      <c r="P119" s="163">
        <f>O119*H119</f>
        <v>0.39016000000000001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AR119" s="23" t="s">
        <v>123</v>
      </c>
      <c r="AT119" s="23" t="s">
        <v>120</v>
      </c>
      <c r="AU119" s="23" t="s">
        <v>81</v>
      </c>
      <c r="AY119" s="23" t="s">
        <v>118</v>
      </c>
      <c r="BE119" s="165">
        <f>IF(N119="základní",J119,0)</f>
        <v>0</v>
      </c>
      <c r="BF119" s="165">
        <f>IF(N119="snížená",J119,0)</f>
        <v>0</v>
      </c>
      <c r="BG119" s="165">
        <f>IF(N119="zákl. přenesená",J119,0)</f>
        <v>0</v>
      </c>
      <c r="BH119" s="165">
        <f>IF(N119="sníž. přenesená",J119,0)</f>
        <v>0</v>
      </c>
      <c r="BI119" s="165">
        <f>IF(N119="nulová",J119,0)</f>
        <v>0</v>
      </c>
      <c r="BJ119" s="23" t="s">
        <v>80</v>
      </c>
      <c r="BK119" s="165">
        <f>ROUND(I119*H119,2)</f>
        <v>0</v>
      </c>
      <c r="BL119" s="23" t="s">
        <v>123</v>
      </c>
      <c r="BM119" s="23" t="s">
        <v>209</v>
      </c>
    </row>
    <row r="120" spans="2:65" s="11" customFormat="1">
      <c r="B120" s="166"/>
      <c r="D120" s="175" t="s">
        <v>127</v>
      </c>
      <c r="F120" s="184" t="s">
        <v>210</v>
      </c>
      <c r="H120" s="185">
        <v>9.7539999999999996</v>
      </c>
      <c r="L120" s="166"/>
      <c r="M120" s="171"/>
      <c r="N120" s="172"/>
      <c r="O120" s="172"/>
      <c r="P120" s="172"/>
      <c r="Q120" s="172"/>
      <c r="R120" s="172"/>
      <c r="S120" s="172"/>
      <c r="T120" s="173"/>
      <c r="AT120" s="168" t="s">
        <v>127</v>
      </c>
      <c r="AU120" s="168" t="s">
        <v>81</v>
      </c>
      <c r="AV120" s="11" t="s">
        <v>81</v>
      </c>
      <c r="AW120" s="11" t="s">
        <v>6</v>
      </c>
      <c r="AX120" s="11" t="s">
        <v>80</v>
      </c>
      <c r="AY120" s="168" t="s">
        <v>118</v>
      </c>
    </row>
    <row r="121" spans="2:65" s="1" customFormat="1" ht="31.5" customHeight="1">
      <c r="B121" s="154"/>
      <c r="C121" s="155" t="s">
        <v>123</v>
      </c>
      <c r="D121" s="155" t="s">
        <v>120</v>
      </c>
      <c r="E121" s="156" t="s">
        <v>211</v>
      </c>
      <c r="F121" s="157" t="s">
        <v>212</v>
      </c>
      <c r="G121" s="158" t="s">
        <v>129</v>
      </c>
      <c r="H121" s="159">
        <v>3.9009999999999998</v>
      </c>
      <c r="I121" s="160"/>
      <c r="J121" s="160">
        <f>ROUND(I121*H121,2)</f>
        <v>0</v>
      </c>
      <c r="K121" s="157" t="s">
        <v>122</v>
      </c>
      <c r="L121" s="38"/>
      <c r="M121" s="161" t="s">
        <v>5</v>
      </c>
      <c r="N121" s="162" t="s">
        <v>45</v>
      </c>
      <c r="O121" s="163">
        <v>1.7629999999999999</v>
      </c>
      <c r="P121" s="163">
        <f>O121*H121</f>
        <v>6.8774629999999997</v>
      </c>
      <c r="Q121" s="163">
        <v>0</v>
      </c>
      <c r="R121" s="163">
        <f>Q121*H121</f>
        <v>0</v>
      </c>
      <c r="S121" s="163">
        <v>0</v>
      </c>
      <c r="T121" s="164">
        <f>S121*H121</f>
        <v>0</v>
      </c>
      <c r="AR121" s="23" t="s">
        <v>123</v>
      </c>
      <c r="AT121" s="23" t="s">
        <v>120</v>
      </c>
      <c r="AU121" s="23" t="s">
        <v>81</v>
      </c>
      <c r="AY121" s="23" t="s">
        <v>118</v>
      </c>
      <c r="BE121" s="165">
        <f>IF(N121="základní",J121,0)</f>
        <v>0</v>
      </c>
      <c r="BF121" s="165">
        <f>IF(N121="snížená",J121,0)</f>
        <v>0</v>
      </c>
      <c r="BG121" s="165">
        <f>IF(N121="zákl. přenesená",J121,0)</f>
        <v>0</v>
      </c>
      <c r="BH121" s="165">
        <f>IF(N121="sníž. přenesená",J121,0)</f>
        <v>0</v>
      </c>
      <c r="BI121" s="165">
        <f>IF(N121="nulová",J121,0)</f>
        <v>0</v>
      </c>
      <c r="BJ121" s="23" t="s">
        <v>80</v>
      </c>
      <c r="BK121" s="165">
        <f>ROUND(I121*H121,2)</f>
        <v>0</v>
      </c>
      <c r="BL121" s="23" t="s">
        <v>123</v>
      </c>
      <c r="BM121" s="23" t="s">
        <v>213</v>
      </c>
    </row>
    <row r="122" spans="2:65" s="11" customFormat="1">
      <c r="B122" s="166"/>
      <c r="D122" s="175" t="s">
        <v>127</v>
      </c>
      <c r="F122" s="184" t="s">
        <v>214</v>
      </c>
      <c r="H122" s="185">
        <v>3.9009999999999998</v>
      </c>
      <c r="L122" s="166"/>
      <c r="M122" s="171"/>
      <c r="N122" s="172"/>
      <c r="O122" s="172"/>
      <c r="P122" s="172"/>
      <c r="Q122" s="172"/>
      <c r="R122" s="172"/>
      <c r="S122" s="172"/>
      <c r="T122" s="173"/>
      <c r="AT122" s="168" t="s">
        <v>127</v>
      </c>
      <c r="AU122" s="168" t="s">
        <v>81</v>
      </c>
      <c r="AV122" s="11" t="s">
        <v>81</v>
      </c>
      <c r="AW122" s="11" t="s">
        <v>6</v>
      </c>
      <c r="AX122" s="11" t="s">
        <v>80</v>
      </c>
      <c r="AY122" s="168" t="s">
        <v>118</v>
      </c>
    </row>
    <row r="123" spans="2:65" s="1" customFormat="1" ht="22.5" customHeight="1">
      <c r="B123" s="154"/>
      <c r="C123" s="155" t="s">
        <v>130</v>
      </c>
      <c r="D123" s="155" t="s">
        <v>120</v>
      </c>
      <c r="E123" s="156" t="s">
        <v>215</v>
      </c>
      <c r="F123" s="157" t="s">
        <v>216</v>
      </c>
      <c r="G123" s="158" t="s">
        <v>126</v>
      </c>
      <c r="H123" s="159">
        <v>41.92</v>
      </c>
      <c r="I123" s="160"/>
      <c r="J123" s="160">
        <f>ROUND(I123*H123,2)</f>
        <v>0</v>
      </c>
      <c r="K123" s="157" t="s">
        <v>122</v>
      </c>
      <c r="L123" s="38"/>
      <c r="M123" s="161" t="s">
        <v>5</v>
      </c>
      <c r="N123" s="162" t="s">
        <v>45</v>
      </c>
      <c r="O123" s="163">
        <v>1.7999999999999999E-2</v>
      </c>
      <c r="P123" s="163">
        <f>O123*H123</f>
        <v>0.75456000000000001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AR123" s="23" t="s">
        <v>123</v>
      </c>
      <c r="AT123" s="23" t="s">
        <v>120</v>
      </c>
      <c r="AU123" s="23" t="s">
        <v>81</v>
      </c>
      <c r="AY123" s="23" t="s">
        <v>118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23" t="s">
        <v>80</v>
      </c>
      <c r="BK123" s="165">
        <f>ROUND(I123*H123,2)</f>
        <v>0</v>
      </c>
      <c r="BL123" s="23" t="s">
        <v>123</v>
      </c>
      <c r="BM123" s="23" t="s">
        <v>217</v>
      </c>
    </row>
    <row r="124" spans="2:65" s="13" customFormat="1">
      <c r="B124" s="186"/>
      <c r="D124" s="167" t="s">
        <v>127</v>
      </c>
      <c r="E124" s="187" t="s">
        <v>5</v>
      </c>
      <c r="F124" s="188" t="s">
        <v>218</v>
      </c>
      <c r="H124" s="189" t="s">
        <v>5</v>
      </c>
      <c r="L124" s="186"/>
      <c r="M124" s="190"/>
      <c r="N124" s="191"/>
      <c r="O124" s="191"/>
      <c r="P124" s="191"/>
      <c r="Q124" s="191"/>
      <c r="R124" s="191"/>
      <c r="S124" s="191"/>
      <c r="T124" s="192"/>
      <c r="AT124" s="189" t="s">
        <v>127</v>
      </c>
      <c r="AU124" s="189" t="s">
        <v>81</v>
      </c>
      <c r="AV124" s="13" t="s">
        <v>80</v>
      </c>
      <c r="AW124" s="13" t="s">
        <v>37</v>
      </c>
      <c r="AX124" s="13" t="s">
        <v>74</v>
      </c>
      <c r="AY124" s="189" t="s">
        <v>118</v>
      </c>
    </row>
    <row r="125" spans="2:65" s="11" customFormat="1">
      <c r="B125" s="166"/>
      <c r="D125" s="175" t="s">
        <v>127</v>
      </c>
      <c r="E125" s="183" t="s">
        <v>5</v>
      </c>
      <c r="F125" s="184" t="s">
        <v>219</v>
      </c>
      <c r="H125" s="185">
        <v>41.92</v>
      </c>
      <c r="L125" s="166"/>
      <c r="M125" s="171"/>
      <c r="N125" s="172"/>
      <c r="O125" s="172"/>
      <c r="P125" s="172"/>
      <c r="Q125" s="172"/>
      <c r="R125" s="172"/>
      <c r="S125" s="172"/>
      <c r="T125" s="173"/>
      <c r="AT125" s="168" t="s">
        <v>127</v>
      </c>
      <c r="AU125" s="168" t="s">
        <v>81</v>
      </c>
      <c r="AV125" s="11" t="s">
        <v>81</v>
      </c>
      <c r="AW125" s="11" t="s">
        <v>37</v>
      </c>
      <c r="AX125" s="11" t="s">
        <v>80</v>
      </c>
      <c r="AY125" s="168" t="s">
        <v>118</v>
      </c>
    </row>
    <row r="126" spans="2:65" s="1" customFormat="1" ht="31.5" customHeight="1">
      <c r="B126" s="154"/>
      <c r="C126" s="155" t="s">
        <v>131</v>
      </c>
      <c r="D126" s="155" t="s">
        <v>120</v>
      </c>
      <c r="E126" s="156" t="s">
        <v>220</v>
      </c>
      <c r="F126" s="157" t="s">
        <v>221</v>
      </c>
      <c r="G126" s="158" t="s">
        <v>126</v>
      </c>
      <c r="H126" s="159">
        <v>26.312000000000001</v>
      </c>
      <c r="I126" s="160"/>
      <c r="J126" s="160">
        <f>ROUND(I126*H126,2)</f>
        <v>0</v>
      </c>
      <c r="K126" s="157" t="s">
        <v>122</v>
      </c>
      <c r="L126" s="38"/>
      <c r="M126" s="161" t="s">
        <v>5</v>
      </c>
      <c r="N126" s="162" t="s">
        <v>45</v>
      </c>
      <c r="O126" s="163">
        <v>0.128</v>
      </c>
      <c r="P126" s="163">
        <f>O126*H126</f>
        <v>3.3679360000000003</v>
      </c>
      <c r="Q126" s="163">
        <v>0</v>
      </c>
      <c r="R126" s="163">
        <f>Q126*H126</f>
        <v>0</v>
      </c>
      <c r="S126" s="163">
        <v>0</v>
      </c>
      <c r="T126" s="164">
        <f>S126*H126</f>
        <v>0</v>
      </c>
      <c r="AR126" s="23" t="s">
        <v>123</v>
      </c>
      <c r="AT126" s="23" t="s">
        <v>120</v>
      </c>
      <c r="AU126" s="23" t="s">
        <v>81</v>
      </c>
      <c r="AY126" s="23" t="s">
        <v>118</v>
      </c>
      <c r="BE126" s="165">
        <f>IF(N126="základní",J126,0)</f>
        <v>0</v>
      </c>
      <c r="BF126" s="165">
        <f>IF(N126="snížená",J126,0)</f>
        <v>0</v>
      </c>
      <c r="BG126" s="165">
        <f>IF(N126="zákl. přenesená",J126,0)</f>
        <v>0</v>
      </c>
      <c r="BH126" s="165">
        <f>IF(N126="sníž. přenesená",J126,0)</f>
        <v>0</v>
      </c>
      <c r="BI126" s="165">
        <f>IF(N126="nulová",J126,0)</f>
        <v>0</v>
      </c>
      <c r="BJ126" s="23" t="s">
        <v>80</v>
      </c>
      <c r="BK126" s="165">
        <f>ROUND(I126*H126,2)</f>
        <v>0</v>
      </c>
      <c r="BL126" s="23" t="s">
        <v>123</v>
      </c>
      <c r="BM126" s="23" t="s">
        <v>222</v>
      </c>
    </row>
    <row r="127" spans="2:65" s="13" customFormat="1">
      <c r="B127" s="186"/>
      <c r="D127" s="167" t="s">
        <v>127</v>
      </c>
      <c r="E127" s="187" t="s">
        <v>5</v>
      </c>
      <c r="F127" s="188" t="s">
        <v>218</v>
      </c>
      <c r="H127" s="189" t="s">
        <v>5</v>
      </c>
      <c r="L127" s="186"/>
      <c r="M127" s="190"/>
      <c r="N127" s="191"/>
      <c r="O127" s="191"/>
      <c r="P127" s="191"/>
      <c r="Q127" s="191"/>
      <c r="R127" s="191"/>
      <c r="S127" s="191"/>
      <c r="T127" s="192"/>
      <c r="AT127" s="189" t="s">
        <v>127</v>
      </c>
      <c r="AU127" s="189" t="s">
        <v>81</v>
      </c>
      <c r="AV127" s="13" t="s">
        <v>80</v>
      </c>
      <c r="AW127" s="13" t="s">
        <v>37</v>
      </c>
      <c r="AX127" s="13" t="s">
        <v>74</v>
      </c>
      <c r="AY127" s="189" t="s">
        <v>118</v>
      </c>
    </row>
    <row r="128" spans="2:65" s="11" customFormat="1">
      <c r="B128" s="166"/>
      <c r="D128" s="167" t="s">
        <v>127</v>
      </c>
      <c r="E128" s="168" t="s">
        <v>5</v>
      </c>
      <c r="F128" s="169" t="s">
        <v>223</v>
      </c>
      <c r="H128" s="170">
        <v>5.883</v>
      </c>
      <c r="L128" s="166"/>
      <c r="M128" s="171"/>
      <c r="N128" s="172"/>
      <c r="O128" s="172"/>
      <c r="P128" s="172"/>
      <c r="Q128" s="172"/>
      <c r="R128" s="172"/>
      <c r="S128" s="172"/>
      <c r="T128" s="173"/>
      <c r="AT128" s="168" t="s">
        <v>127</v>
      </c>
      <c r="AU128" s="168" t="s">
        <v>81</v>
      </c>
      <c r="AV128" s="11" t="s">
        <v>81</v>
      </c>
      <c r="AW128" s="11" t="s">
        <v>37</v>
      </c>
      <c r="AX128" s="11" t="s">
        <v>74</v>
      </c>
      <c r="AY128" s="168" t="s">
        <v>118</v>
      </c>
    </row>
    <row r="129" spans="2:65" s="11" customFormat="1">
      <c r="B129" s="166"/>
      <c r="D129" s="167" t="s">
        <v>127</v>
      </c>
      <c r="E129" s="168" t="s">
        <v>5</v>
      </c>
      <c r="F129" s="169" t="s">
        <v>224</v>
      </c>
      <c r="H129" s="170">
        <v>20.428999999999998</v>
      </c>
      <c r="L129" s="166"/>
      <c r="M129" s="171"/>
      <c r="N129" s="172"/>
      <c r="O129" s="172"/>
      <c r="P129" s="172"/>
      <c r="Q129" s="172"/>
      <c r="R129" s="172"/>
      <c r="S129" s="172"/>
      <c r="T129" s="173"/>
      <c r="AT129" s="168" t="s">
        <v>127</v>
      </c>
      <c r="AU129" s="168" t="s">
        <v>81</v>
      </c>
      <c r="AV129" s="11" t="s">
        <v>81</v>
      </c>
      <c r="AW129" s="11" t="s">
        <v>37</v>
      </c>
      <c r="AX129" s="11" t="s">
        <v>74</v>
      </c>
      <c r="AY129" s="168" t="s">
        <v>118</v>
      </c>
    </row>
    <row r="130" spans="2:65" s="12" customFormat="1">
      <c r="B130" s="174"/>
      <c r="D130" s="175" t="s">
        <v>127</v>
      </c>
      <c r="E130" s="176" t="s">
        <v>5</v>
      </c>
      <c r="F130" s="177" t="s">
        <v>128</v>
      </c>
      <c r="H130" s="178">
        <v>26.312000000000001</v>
      </c>
      <c r="L130" s="174"/>
      <c r="M130" s="179"/>
      <c r="N130" s="180"/>
      <c r="O130" s="180"/>
      <c r="P130" s="180"/>
      <c r="Q130" s="180"/>
      <c r="R130" s="180"/>
      <c r="S130" s="180"/>
      <c r="T130" s="181"/>
      <c r="AT130" s="182" t="s">
        <v>127</v>
      </c>
      <c r="AU130" s="182" t="s">
        <v>81</v>
      </c>
      <c r="AV130" s="12" t="s">
        <v>123</v>
      </c>
      <c r="AW130" s="12" t="s">
        <v>37</v>
      </c>
      <c r="AX130" s="12" t="s">
        <v>80</v>
      </c>
      <c r="AY130" s="182" t="s">
        <v>118</v>
      </c>
    </row>
    <row r="131" spans="2:65" s="1" customFormat="1" ht="31.5" customHeight="1">
      <c r="B131" s="154"/>
      <c r="C131" s="155" t="s">
        <v>132</v>
      </c>
      <c r="D131" s="155" t="s">
        <v>120</v>
      </c>
      <c r="E131" s="156" t="s">
        <v>225</v>
      </c>
      <c r="F131" s="157" t="s">
        <v>226</v>
      </c>
      <c r="G131" s="158" t="s">
        <v>126</v>
      </c>
      <c r="H131" s="159">
        <v>5.883</v>
      </c>
      <c r="I131" s="160"/>
      <c r="J131" s="160">
        <f>ROUND(I131*H131,2)</f>
        <v>0</v>
      </c>
      <c r="K131" s="157" t="s">
        <v>122</v>
      </c>
      <c r="L131" s="38"/>
      <c r="M131" s="161" t="s">
        <v>5</v>
      </c>
      <c r="N131" s="162" t="s">
        <v>45</v>
      </c>
      <c r="O131" s="163">
        <v>1.2E-2</v>
      </c>
      <c r="P131" s="163">
        <f>O131*H131</f>
        <v>7.0596000000000006E-2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AR131" s="23" t="s">
        <v>123</v>
      </c>
      <c r="AT131" s="23" t="s">
        <v>120</v>
      </c>
      <c r="AU131" s="23" t="s">
        <v>81</v>
      </c>
      <c r="AY131" s="23" t="s">
        <v>118</v>
      </c>
      <c r="BE131" s="165">
        <f>IF(N131="základní",J131,0)</f>
        <v>0</v>
      </c>
      <c r="BF131" s="165">
        <f>IF(N131="snížená",J131,0)</f>
        <v>0</v>
      </c>
      <c r="BG131" s="165">
        <f>IF(N131="zákl. přenesená",J131,0)</f>
        <v>0</v>
      </c>
      <c r="BH131" s="165">
        <f>IF(N131="sníž. přenesená",J131,0)</f>
        <v>0</v>
      </c>
      <c r="BI131" s="165">
        <f>IF(N131="nulová",J131,0)</f>
        <v>0</v>
      </c>
      <c r="BJ131" s="23" t="s">
        <v>80</v>
      </c>
      <c r="BK131" s="165">
        <f>ROUND(I131*H131,2)</f>
        <v>0</v>
      </c>
      <c r="BL131" s="23" t="s">
        <v>123</v>
      </c>
      <c r="BM131" s="23" t="s">
        <v>227</v>
      </c>
    </row>
    <row r="132" spans="2:65" s="13" customFormat="1">
      <c r="B132" s="186"/>
      <c r="D132" s="167" t="s">
        <v>127</v>
      </c>
      <c r="E132" s="187" t="s">
        <v>5</v>
      </c>
      <c r="F132" s="188" t="s">
        <v>218</v>
      </c>
      <c r="H132" s="189" t="s">
        <v>5</v>
      </c>
      <c r="L132" s="186"/>
      <c r="M132" s="190"/>
      <c r="N132" s="191"/>
      <c r="O132" s="191"/>
      <c r="P132" s="191"/>
      <c r="Q132" s="191"/>
      <c r="R132" s="191"/>
      <c r="S132" s="191"/>
      <c r="T132" s="192"/>
      <c r="AT132" s="189" t="s">
        <v>127</v>
      </c>
      <c r="AU132" s="189" t="s">
        <v>81</v>
      </c>
      <c r="AV132" s="13" t="s">
        <v>80</v>
      </c>
      <c r="AW132" s="13" t="s">
        <v>37</v>
      </c>
      <c r="AX132" s="13" t="s">
        <v>74</v>
      </c>
      <c r="AY132" s="189" t="s">
        <v>118</v>
      </c>
    </row>
    <row r="133" spans="2:65" s="11" customFormat="1">
      <c r="B133" s="166"/>
      <c r="D133" s="167" t="s">
        <v>127</v>
      </c>
      <c r="E133" s="168" t="s">
        <v>5</v>
      </c>
      <c r="F133" s="169" t="s">
        <v>223</v>
      </c>
      <c r="H133" s="170">
        <v>5.883</v>
      </c>
      <c r="L133" s="166"/>
      <c r="M133" s="171"/>
      <c r="N133" s="172"/>
      <c r="O133" s="172"/>
      <c r="P133" s="172"/>
      <c r="Q133" s="172"/>
      <c r="R133" s="172"/>
      <c r="S133" s="172"/>
      <c r="T133" s="173"/>
      <c r="AT133" s="168" t="s">
        <v>127</v>
      </c>
      <c r="AU133" s="168" t="s">
        <v>81</v>
      </c>
      <c r="AV133" s="11" t="s">
        <v>81</v>
      </c>
      <c r="AW133" s="11" t="s">
        <v>37</v>
      </c>
      <c r="AX133" s="11" t="s">
        <v>74</v>
      </c>
      <c r="AY133" s="168" t="s">
        <v>118</v>
      </c>
    </row>
    <row r="134" spans="2:65" s="12" customFormat="1">
      <c r="B134" s="174"/>
      <c r="D134" s="175" t="s">
        <v>127</v>
      </c>
      <c r="E134" s="176" t="s">
        <v>5</v>
      </c>
      <c r="F134" s="177" t="s">
        <v>128</v>
      </c>
      <c r="H134" s="178">
        <v>5.883</v>
      </c>
      <c r="L134" s="174"/>
      <c r="M134" s="179"/>
      <c r="N134" s="180"/>
      <c r="O134" s="180"/>
      <c r="P134" s="180"/>
      <c r="Q134" s="180"/>
      <c r="R134" s="180"/>
      <c r="S134" s="180"/>
      <c r="T134" s="181"/>
      <c r="AT134" s="182" t="s">
        <v>127</v>
      </c>
      <c r="AU134" s="182" t="s">
        <v>81</v>
      </c>
      <c r="AV134" s="12" t="s">
        <v>123</v>
      </c>
      <c r="AW134" s="12" t="s">
        <v>37</v>
      </c>
      <c r="AX134" s="12" t="s">
        <v>80</v>
      </c>
      <c r="AY134" s="182" t="s">
        <v>118</v>
      </c>
    </row>
    <row r="135" spans="2:65" s="1" customFormat="1" ht="31.5" customHeight="1">
      <c r="B135" s="154"/>
      <c r="C135" s="155" t="s">
        <v>135</v>
      </c>
      <c r="D135" s="155" t="s">
        <v>120</v>
      </c>
      <c r="E135" s="156" t="s">
        <v>228</v>
      </c>
      <c r="F135" s="157" t="s">
        <v>229</v>
      </c>
      <c r="G135" s="158" t="s">
        <v>129</v>
      </c>
      <c r="H135" s="159">
        <v>5.03</v>
      </c>
      <c r="I135" s="160"/>
      <c r="J135" s="160">
        <f>ROUND(I135*H135,2)</f>
        <v>0</v>
      </c>
      <c r="K135" s="157" t="s">
        <v>122</v>
      </c>
      <c r="L135" s="38"/>
      <c r="M135" s="161" t="s">
        <v>5</v>
      </c>
      <c r="N135" s="162" t="s">
        <v>45</v>
      </c>
      <c r="O135" s="163">
        <v>0.29899999999999999</v>
      </c>
      <c r="P135" s="163">
        <f>O135*H135</f>
        <v>1.50397</v>
      </c>
      <c r="Q135" s="163">
        <v>0</v>
      </c>
      <c r="R135" s="163">
        <f>Q135*H135</f>
        <v>0</v>
      </c>
      <c r="S135" s="163">
        <v>0</v>
      </c>
      <c r="T135" s="164">
        <f>S135*H135</f>
        <v>0</v>
      </c>
      <c r="AR135" s="23" t="s">
        <v>123</v>
      </c>
      <c r="AT135" s="23" t="s">
        <v>120</v>
      </c>
      <c r="AU135" s="23" t="s">
        <v>81</v>
      </c>
      <c r="AY135" s="23" t="s">
        <v>118</v>
      </c>
      <c r="BE135" s="165">
        <f>IF(N135="základní",J135,0)</f>
        <v>0</v>
      </c>
      <c r="BF135" s="165">
        <f>IF(N135="snížená",J135,0)</f>
        <v>0</v>
      </c>
      <c r="BG135" s="165">
        <f>IF(N135="zákl. přenesená",J135,0)</f>
        <v>0</v>
      </c>
      <c r="BH135" s="165">
        <f>IF(N135="sníž. přenesená",J135,0)</f>
        <v>0</v>
      </c>
      <c r="BI135" s="165">
        <f>IF(N135="nulová",J135,0)</f>
        <v>0</v>
      </c>
      <c r="BJ135" s="23" t="s">
        <v>80</v>
      </c>
      <c r="BK135" s="165">
        <f>ROUND(I135*H135,2)</f>
        <v>0</v>
      </c>
      <c r="BL135" s="23" t="s">
        <v>123</v>
      </c>
      <c r="BM135" s="23" t="s">
        <v>230</v>
      </c>
    </row>
    <row r="136" spans="2:65" s="13" customFormat="1">
      <c r="B136" s="186"/>
      <c r="D136" s="167" t="s">
        <v>127</v>
      </c>
      <c r="E136" s="187" t="s">
        <v>5</v>
      </c>
      <c r="F136" s="188" t="s">
        <v>231</v>
      </c>
      <c r="H136" s="189" t="s">
        <v>5</v>
      </c>
      <c r="L136" s="186"/>
      <c r="M136" s="190"/>
      <c r="N136" s="191"/>
      <c r="O136" s="191"/>
      <c r="P136" s="191"/>
      <c r="Q136" s="191"/>
      <c r="R136" s="191"/>
      <c r="S136" s="191"/>
      <c r="T136" s="192"/>
      <c r="AT136" s="189" t="s">
        <v>127</v>
      </c>
      <c r="AU136" s="189" t="s">
        <v>81</v>
      </c>
      <c r="AV136" s="13" t="s">
        <v>80</v>
      </c>
      <c r="AW136" s="13" t="s">
        <v>37</v>
      </c>
      <c r="AX136" s="13" t="s">
        <v>74</v>
      </c>
      <c r="AY136" s="189" t="s">
        <v>118</v>
      </c>
    </row>
    <row r="137" spans="2:65" s="13" customFormat="1">
      <c r="B137" s="186"/>
      <c r="D137" s="167" t="s">
        <v>127</v>
      </c>
      <c r="E137" s="187" t="s">
        <v>5</v>
      </c>
      <c r="F137" s="188" t="s">
        <v>232</v>
      </c>
      <c r="H137" s="189" t="s">
        <v>5</v>
      </c>
      <c r="L137" s="186"/>
      <c r="M137" s="190"/>
      <c r="N137" s="191"/>
      <c r="O137" s="191"/>
      <c r="P137" s="191"/>
      <c r="Q137" s="191"/>
      <c r="R137" s="191"/>
      <c r="S137" s="191"/>
      <c r="T137" s="192"/>
      <c r="AT137" s="189" t="s">
        <v>127</v>
      </c>
      <c r="AU137" s="189" t="s">
        <v>81</v>
      </c>
      <c r="AV137" s="13" t="s">
        <v>80</v>
      </c>
      <c r="AW137" s="13" t="s">
        <v>37</v>
      </c>
      <c r="AX137" s="13" t="s">
        <v>74</v>
      </c>
      <c r="AY137" s="189" t="s">
        <v>118</v>
      </c>
    </row>
    <row r="138" spans="2:65" s="11" customFormat="1">
      <c r="B138" s="166"/>
      <c r="D138" s="175" t="s">
        <v>127</v>
      </c>
      <c r="E138" s="183" t="s">
        <v>144</v>
      </c>
      <c r="F138" s="184" t="s">
        <v>233</v>
      </c>
      <c r="H138" s="185">
        <v>5.03</v>
      </c>
      <c r="L138" s="166"/>
      <c r="M138" s="171"/>
      <c r="N138" s="172"/>
      <c r="O138" s="172"/>
      <c r="P138" s="172"/>
      <c r="Q138" s="172"/>
      <c r="R138" s="172"/>
      <c r="S138" s="172"/>
      <c r="T138" s="173"/>
      <c r="AT138" s="168" t="s">
        <v>127</v>
      </c>
      <c r="AU138" s="168" t="s">
        <v>81</v>
      </c>
      <c r="AV138" s="11" t="s">
        <v>81</v>
      </c>
      <c r="AW138" s="11" t="s">
        <v>37</v>
      </c>
      <c r="AX138" s="11" t="s">
        <v>80</v>
      </c>
      <c r="AY138" s="168" t="s">
        <v>118</v>
      </c>
    </row>
    <row r="139" spans="2:65" s="1" customFormat="1" ht="31.5" customHeight="1">
      <c r="B139" s="154"/>
      <c r="C139" s="155" t="s">
        <v>119</v>
      </c>
      <c r="D139" s="155" t="s">
        <v>120</v>
      </c>
      <c r="E139" s="156" t="s">
        <v>234</v>
      </c>
      <c r="F139" s="157" t="s">
        <v>235</v>
      </c>
      <c r="G139" s="158" t="s">
        <v>129</v>
      </c>
      <c r="H139" s="159">
        <v>14.478</v>
      </c>
      <c r="I139" s="160"/>
      <c r="J139" s="160">
        <f>ROUND(I139*H139,2)</f>
        <v>0</v>
      </c>
      <c r="K139" s="157" t="s">
        <v>122</v>
      </c>
      <c r="L139" s="38"/>
      <c r="M139" s="161" t="s">
        <v>5</v>
      </c>
      <c r="N139" s="162" t="s">
        <v>45</v>
      </c>
      <c r="O139" s="163">
        <v>0.65200000000000002</v>
      </c>
      <c r="P139" s="163">
        <f>O139*H139</f>
        <v>9.4396559999999994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AR139" s="23" t="s">
        <v>123</v>
      </c>
      <c r="AT139" s="23" t="s">
        <v>120</v>
      </c>
      <c r="AU139" s="23" t="s">
        <v>81</v>
      </c>
      <c r="AY139" s="23" t="s">
        <v>118</v>
      </c>
      <c r="BE139" s="165">
        <f>IF(N139="základní",J139,0)</f>
        <v>0</v>
      </c>
      <c r="BF139" s="165">
        <f>IF(N139="snížená",J139,0)</f>
        <v>0</v>
      </c>
      <c r="BG139" s="165">
        <f>IF(N139="zákl. přenesená",J139,0)</f>
        <v>0</v>
      </c>
      <c r="BH139" s="165">
        <f>IF(N139="sníž. přenesená",J139,0)</f>
        <v>0</v>
      </c>
      <c r="BI139" s="165">
        <f>IF(N139="nulová",J139,0)</f>
        <v>0</v>
      </c>
      <c r="BJ139" s="23" t="s">
        <v>80</v>
      </c>
      <c r="BK139" s="165">
        <f>ROUND(I139*H139,2)</f>
        <v>0</v>
      </c>
      <c r="BL139" s="23" t="s">
        <v>123</v>
      </c>
      <c r="BM139" s="23" t="s">
        <v>236</v>
      </c>
    </row>
    <row r="140" spans="2:65" s="11" customFormat="1">
      <c r="B140" s="166"/>
      <c r="D140" s="175" t="s">
        <v>127</v>
      </c>
      <c r="E140" s="183" t="s">
        <v>5</v>
      </c>
      <c r="F140" s="184" t="s">
        <v>237</v>
      </c>
      <c r="H140" s="185">
        <v>14.478</v>
      </c>
      <c r="L140" s="166"/>
      <c r="M140" s="171"/>
      <c r="N140" s="172"/>
      <c r="O140" s="172"/>
      <c r="P140" s="172"/>
      <c r="Q140" s="172"/>
      <c r="R140" s="172"/>
      <c r="S140" s="172"/>
      <c r="T140" s="173"/>
      <c r="AT140" s="168" t="s">
        <v>127</v>
      </c>
      <c r="AU140" s="168" t="s">
        <v>81</v>
      </c>
      <c r="AV140" s="11" t="s">
        <v>81</v>
      </c>
      <c r="AW140" s="11" t="s">
        <v>37</v>
      </c>
      <c r="AX140" s="11" t="s">
        <v>80</v>
      </c>
      <c r="AY140" s="168" t="s">
        <v>118</v>
      </c>
    </row>
    <row r="141" spans="2:65" s="1" customFormat="1" ht="44.25" customHeight="1">
      <c r="B141" s="154"/>
      <c r="C141" s="155" t="s">
        <v>137</v>
      </c>
      <c r="D141" s="155" t="s">
        <v>120</v>
      </c>
      <c r="E141" s="156" t="s">
        <v>238</v>
      </c>
      <c r="F141" s="157" t="s">
        <v>239</v>
      </c>
      <c r="G141" s="158" t="s">
        <v>129</v>
      </c>
      <c r="H141" s="159">
        <v>14.478</v>
      </c>
      <c r="I141" s="160"/>
      <c r="J141" s="160">
        <f>ROUND(I141*H141,2)</f>
        <v>0</v>
      </c>
      <c r="K141" s="157" t="s">
        <v>122</v>
      </c>
      <c r="L141" s="38"/>
      <c r="M141" s="161" t="s">
        <v>5</v>
      </c>
      <c r="N141" s="162" t="s">
        <v>45</v>
      </c>
      <c r="O141" s="163">
        <v>7.3999999999999996E-2</v>
      </c>
      <c r="P141" s="163">
        <f>O141*H141</f>
        <v>1.071372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AR141" s="23" t="s">
        <v>123</v>
      </c>
      <c r="AT141" s="23" t="s">
        <v>120</v>
      </c>
      <c r="AU141" s="23" t="s">
        <v>81</v>
      </c>
      <c r="AY141" s="23" t="s">
        <v>118</v>
      </c>
      <c r="BE141" s="165">
        <f>IF(N141="základní",J141,0)</f>
        <v>0</v>
      </c>
      <c r="BF141" s="165">
        <f>IF(N141="snížená",J141,0)</f>
        <v>0</v>
      </c>
      <c r="BG141" s="165">
        <f>IF(N141="zákl. přenesená",J141,0)</f>
        <v>0</v>
      </c>
      <c r="BH141" s="165">
        <f>IF(N141="sníž. přenesená",J141,0)</f>
        <v>0</v>
      </c>
      <c r="BI141" s="165">
        <f>IF(N141="nulová",J141,0)</f>
        <v>0</v>
      </c>
      <c r="BJ141" s="23" t="s">
        <v>80</v>
      </c>
      <c r="BK141" s="165">
        <f>ROUND(I141*H141,2)</f>
        <v>0</v>
      </c>
      <c r="BL141" s="23" t="s">
        <v>123</v>
      </c>
      <c r="BM141" s="23" t="s">
        <v>240</v>
      </c>
    </row>
    <row r="142" spans="2:65" s="11" customFormat="1">
      <c r="B142" s="166"/>
      <c r="D142" s="167" t="s">
        <v>127</v>
      </c>
      <c r="E142" s="168" t="s">
        <v>5</v>
      </c>
      <c r="F142" s="169" t="s">
        <v>241</v>
      </c>
      <c r="H142" s="170">
        <v>14.478</v>
      </c>
      <c r="L142" s="166"/>
      <c r="M142" s="171"/>
      <c r="N142" s="172"/>
      <c r="O142" s="172"/>
      <c r="P142" s="172"/>
      <c r="Q142" s="172"/>
      <c r="R142" s="172"/>
      <c r="S142" s="172"/>
      <c r="T142" s="173"/>
      <c r="AT142" s="168" t="s">
        <v>127</v>
      </c>
      <c r="AU142" s="168" t="s">
        <v>81</v>
      </c>
      <c r="AV142" s="11" t="s">
        <v>81</v>
      </c>
      <c r="AW142" s="11" t="s">
        <v>37</v>
      </c>
      <c r="AX142" s="11" t="s">
        <v>74</v>
      </c>
      <c r="AY142" s="168" t="s">
        <v>118</v>
      </c>
    </row>
    <row r="143" spans="2:65" s="12" customFormat="1">
      <c r="B143" s="174"/>
      <c r="D143" s="175" t="s">
        <v>127</v>
      </c>
      <c r="E143" s="176" t="s">
        <v>5</v>
      </c>
      <c r="F143" s="177" t="s">
        <v>128</v>
      </c>
      <c r="H143" s="178">
        <v>14.478</v>
      </c>
      <c r="L143" s="174"/>
      <c r="M143" s="179"/>
      <c r="N143" s="180"/>
      <c r="O143" s="180"/>
      <c r="P143" s="180"/>
      <c r="Q143" s="180"/>
      <c r="R143" s="180"/>
      <c r="S143" s="180"/>
      <c r="T143" s="181"/>
      <c r="AT143" s="182" t="s">
        <v>127</v>
      </c>
      <c r="AU143" s="182" t="s">
        <v>81</v>
      </c>
      <c r="AV143" s="12" t="s">
        <v>123</v>
      </c>
      <c r="AW143" s="12" t="s">
        <v>37</v>
      </c>
      <c r="AX143" s="12" t="s">
        <v>80</v>
      </c>
      <c r="AY143" s="182" t="s">
        <v>118</v>
      </c>
    </row>
    <row r="144" spans="2:65" s="1" customFormat="1" ht="44.25" customHeight="1">
      <c r="B144" s="154"/>
      <c r="C144" s="155" t="s">
        <v>138</v>
      </c>
      <c r="D144" s="155" t="s">
        <v>120</v>
      </c>
      <c r="E144" s="156" t="s">
        <v>242</v>
      </c>
      <c r="F144" s="157" t="s">
        <v>243</v>
      </c>
      <c r="G144" s="158" t="s">
        <v>129</v>
      </c>
      <c r="H144" s="159">
        <v>14.478</v>
      </c>
      <c r="I144" s="160"/>
      <c r="J144" s="160">
        <f>ROUND(I144*H144,2)</f>
        <v>0</v>
      </c>
      <c r="K144" s="157" t="s">
        <v>122</v>
      </c>
      <c r="L144" s="38"/>
      <c r="M144" s="161" t="s">
        <v>5</v>
      </c>
      <c r="N144" s="162" t="s">
        <v>45</v>
      </c>
      <c r="O144" s="163">
        <v>8.3000000000000004E-2</v>
      </c>
      <c r="P144" s="163">
        <f>O144*H144</f>
        <v>1.2016740000000001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AR144" s="23" t="s">
        <v>123</v>
      </c>
      <c r="AT144" s="23" t="s">
        <v>120</v>
      </c>
      <c r="AU144" s="23" t="s">
        <v>81</v>
      </c>
      <c r="AY144" s="23" t="s">
        <v>118</v>
      </c>
      <c r="BE144" s="165">
        <f>IF(N144="základní",J144,0)</f>
        <v>0</v>
      </c>
      <c r="BF144" s="165">
        <f>IF(N144="snížená",J144,0)</f>
        <v>0</v>
      </c>
      <c r="BG144" s="165">
        <f>IF(N144="zákl. přenesená",J144,0)</f>
        <v>0</v>
      </c>
      <c r="BH144" s="165">
        <f>IF(N144="sníž. přenesená",J144,0)</f>
        <v>0</v>
      </c>
      <c r="BI144" s="165">
        <f>IF(N144="nulová",J144,0)</f>
        <v>0</v>
      </c>
      <c r="BJ144" s="23" t="s">
        <v>80</v>
      </c>
      <c r="BK144" s="165">
        <f>ROUND(I144*H144,2)</f>
        <v>0</v>
      </c>
      <c r="BL144" s="23" t="s">
        <v>123</v>
      </c>
      <c r="BM144" s="23" t="s">
        <v>244</v>
      </c>
    </row>
    <row r="145" spans="2:65" s="1" customFormat="1" ht="44.25" customHeight="1">
      <c r="B145" s="154"/>
      <c r="C145" s="155" t="s">
        <v>139</v>
      </c>
      <c r="D145" s="155" t="s">
        <v>120</v>
      </c>
      <c r="E145" s="156" t="s">
        <v>245</v>
      </c>
      <c r="F145" s="157" t="s">
        <v>246</v>
      </c>
      <c r="G145" s="158" t="s">
        <v>129</v>
      </c>
      <c r="H145" s="159">
        <v>101.346</v>
      </c>
      <c r="I145" s="160"/>
      <c r="J145" s="160">
        <f>ROUND(I145*H145,2)</f>
        <v>0</v>
      </c>
      <c r="K145" s="157" t="s">
        <v>122</v>
      </c>
      <c r="L145" s="38"/>
      <c r="M145" s="161" t="s">
        <v>5</v>
      </c>
      <c r="N145" s="162" t="s">
        <v>45</v>
      </c>
      <c r="O145" s="163">
        <v>4.0000000000000001E-3</v>
      </c>
      <c r="P145" s="163">
        <f>O145*H145</f>
        <v>0.40538400000000002</v>
      </c>
      <c r="Q145" s="163">
        <v>0</v>
      </c>
      <c r="R145" s="163">
        <f>Q145*H145</f>
        <v>0</v>
      </c>
      <c r="S145" s="163">
        <v>0</v>
      </c>
      <c r="T145" s="164">
        <f>S145*H145</f>
        <v>0</v>
      </c>
      <c r="AR145" s="23" t="s">
        <v>123</v>
      </c>
      <c r="AT145" s="23" t="s">
        <v>120</v>
      </c>
      <c r="AU145" s="23" t="s">
        <v>81</v>
      </c>
      <c r="AY145" s="23" t="s">
        <v>118</v>
      </c>
      <c r="BE145" s="165">
        <f>IF(N145="základní",J145,0)</f>
        <v>0</v>
      </c>
      <c r="BF145" s="165">
        <f>IF(N145="snížená",J145,0)</f>
        <v>0</v>
      </c>
      <c r="BG145" s="165">
        <f>IF(N145="zákl. přenesená",J145,0)</f>
        <v>0</v>
      </c>
      <c r="BH145" s="165">
        <f>IF(N145="sníž. přenesená",J145,0)</f>
        <v>0</v>
      </c>
      <c r="BI145" s="165">
        <f>IF(N145="nulová",J145,0)</f>
        <v>0</v>
      </c>
      <c r="BJ145" s="23" t="s">
        <v>80</v>
      </c>
      <c r="BK145" s="165">
        <f>ROUND(I145*H145,2)</f>
        <v>0</v>
      </c>
      <c r="BL145" s="23" t="s">
        <v>123</v>
      </c>
      <c r="BM145" s="23" t="s">
        <v>247</v>
      </c>
    </row>
    <row r="146" spans="2:65" s="11" customFormat="1">
      <c r="B146" s="166"/>
      <c r="D146" s="175" t="s">
        <v>127</v>
      </c>
      <c r="F146" s="184" t="s">
        <v>248</v>
      </c>
      <c r="H146" s="185">
        <v>101.346</v>
      </c>
      <c r="L146" s="166"/>
      <c r="M146" s="171"/>
      <c r="N146" s="172"/>
      <c r="O146" s="172"/>
      <c r="P146" s="172"/>
      <c r="Q146" s="172"/>
      <c r="R146" s="172"/>
      <c r="S146" s="172"/>
      <c r="T146" s="173"/>
      <c r="AT146" s="168" t="s">
        <v>127</v>
      </c>
      <c r="AU146" s="168" t="s">
        <v>81</v>
      </c>
      <c r="AV146" s="11" t="s">
        <v>81</v>
      </c>
      <c r="AW146" s="11" t="s">
        <v>6</v>
      </c>
      <c r="AX146" s="11" t="s">
        <v>80</v>
      </c>
      <c r="AY146" s="168" t="s">
        <v>118</v>
      </c>
    </row>
    <row r="147" spans="2:65" s="1" customFormat="1" ht="22.5" customHeight="1">
      <c r="B147" s="154"/>
      <c r="C147" s="155" t="s">
        <v>142</v>
      </c>
      <c r="D147" s="155" t="s">
        <v>120</v>
      </c>
      <c r="E147" s="156" t="s">
        <v>249</v>
      </c>
      <c r="F147" s="157" t="s">
        <v>250</v>
      </c>
      <c r="G147" s="158" t="s">
        <v>129</v>
      </c>
      <c r="H147" s="159">
        <v>14.478</v>
      </c>
      <c r="I147" s="160"/>
      <c r="J147" s="160">
        <f>ROUND(I147*H147,2)</f>
        <v>0</v>
      </c>
      <c r="K147" s="157" t="s">
        <v>122</v>
      </c>
      <c r="L147" s="38"/>
      <c r="M147" s="161" t="s">
        <v>5</v>
      </c>
      <c r="N147" s="162" t="s">
        <v>45</v>
      </c>
      <c r="O147" s="163">
        <v>8.9999999999999993E-3</v>
      </c>
      <c r="P147" s="163">
        <f>O147*H147</f>
        <v>0.130302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AR147" s="23" t="s">
        <v>123</v>
      </c>
      <c r="AT147" s="23" t="s">
        <v>120</v>
      </c>
      <c r="AU147" s="23" t="s">
        <v>81</v>
      </c>
      <c r="AY147" s="23" t="s">
        <v>118</v>
      </c>
      <c r="BE147" s="165">
        <f>IF(N147="základní",J147,0)</f>
        <v>0</v>
      </c>
      <c r="BF147" s="165">
        <f>IF(N147="snížená",J147,0)</f>
        <v>0</v>
      </c>
      <c r="BG147" s="165">
        <f>IF(N147="zákl. přenesená",J147,0)</f>
        <v>0</v>
      </c>
      <c r="BH147" s="165">
        <f>IF(N147="sníž. přenesená",J147,0)</f>
        <v>0</v>
      </c>
      <c r="BI147" s="165">
        <f>IF(N147="nulová",J147,0)</f>
        <v>0</v>
      </c>
      <c r="BJ147" s="23" t="s">
        <v>80</v>
      </c>
      <c r="BK147" s="165">
        <f>ROUND(I147*H147,2)</f>
        <v>0</v>
      </c>
      <c r="BL147" s="23" t="s">
        <v>123</v>
      </c>
      <c r="BM147" s="23" t="s">
        <v>251</v>
      </c>
    </row>
    <row r="148" spans="2:65" s="1" customFormat="1" ht="22.5" customHeight="1">
      <c r="B148" s="154"/>
      <c r="C148" s="155" t="s">
        <v>143</v>
      </c>
      <c r="D148" s="155" t="s">
        <v>120</v>
      </c>
      <c r="E148" s="156" t="s">
        <v>252</v>
      </c>
      <c r="F148" s="157" t="s">
        <v>253</v>
      </c>
      <c r="G148" s="158" t="s">
        <v>136</v>
      </c>
      <c r="H148" s="159">
        <v>26.06</v>
      </c>
      <c r="I148" s="160"/>
      <c r="J148" s="160">
        <f>ROUND(I148*H148,2)</f>
        <v>0</v>
      </c>
      <c r="K148" s="157" t="s">
        <v>122</v>
      </c>
      <c r="L148" s="38"/>
      <c r="M148" s="161" t="s">
        <v>5</v>
      </c>
      <c r="N148" s="162" t="s">
        <v>45</v>
      </c>
      <c r="O148" s="163">
        <v>0</v>
      </c>
      <c r="P148" s="163">
        <f>O148*H148</f>
        <v>0</v>
      </c>
      <c r="Q148" s="163">
        <v>0</v>
      </c>
      <c r="R148" s="163">
        <f>Q148*H148</f>
        <v>0</v>
      </c>
      <c r="S148" s="163">
        <v>0</v>
      </c>
      <c r="T148" s="164">
        <f>S148*H148</f>
        <v>0</v>
      </c>
      <c r="AR148" s="23" t="s">
        <v>123</v>
      </c>
      <c r="AT148" s="23" t="s">
        <v>120</v>
      </c>
      <c r="AU148" s="23" t="s">
        <v>81</v>
      </c>
      <c r="AY148" s="23" t="s">
        <v>118</v>
      </c>
      <c r="BE148" s="165">
        <f>IF(N148="základní",J148,0)</f>
        <v>0</v>
      </c>
      <c r="BF148" s="165">
        <f>IF(N148="snížená",J148,0)</f>
        <v>0</v>
      </c>
      <c r="BG148" s="165">
        <f>IF(N148="zákl. přenesená",J148,0)</f>
        <v>0</v>
      </c>
      <c r="BH148" s="165">
        <f>IF(N148="sníž. přenesená",J148,0)</f>
        <v>0</v>
      </c>
      <c r="BI148" s="165">
        <f>IF(N148="nulová",J148,0)</f>
        <v>0</v>
      </c>
      <c r="BJ148" s="23" t="s">
        <v>80</v>
      </c>
      <c r="BK148" s="165">
        <f>ROUND(I148*H148,2)</f>
        <v>0</v>
      </c>
      <c r="BL148" s="23" t="s">
        <v>123</v>
      </c>
      <c r="BM148" s="23" t="s">
        <v>254</v>
      </c>
    </row>
    <row r="149" spans="2:65" s="11" customFormat="1">
      <c r="B149" s="166"/>
      <c r="D149" s="167" t="s">
        <v>127</v>
      </c>
      <c r="F149" s="169" t="s">
        <v>255</v>
      </c>
      <c r="H149" s="170">
        <v>26.06</v>
      </c>
      <c r="L149" s="166"/>
      <c r="M149" s="171"/>
      <c r="N149" s="172"/>
      <c r="O149" s="172"/>
      <c r="P149" s="172"/>
      <c r="Q149" s="172"/>
      <c r="R149" s="172"/>
      <c r="S149" s="172"/>
      <c r="T149" s="173"/>
      <c r="AT149" s="168" t="s">
        <v>127</v>
      </c>
      <c r="AU149" s="168" t="s">
        <v>81</v>
      </c>
      <c r="AV149" s="11" t="s">
        <v>81</v>
      </c>
      <c r="AW149" s="11" t="s">
        <v>6</v>
      </c>
      <c r="AX149" s="11" t="s">
        <v>80</v>
      </c>
      <c r="AY149" s="168" t="s">
        <v>118</v>
      </c>
    </row>
    <row r="150" spans="2:65" s="10" customFormat="1" ht="29.85" customHeight="1">
      <c r="B150" s="141"/>
      <c r="D150" s="151" t="s">
        <v>73</v>
      </c>
      <c r="E150" s="152" t="s">
        <v>256</v>
      </c>
      <c r="F150" s="152" t="s">
        <v>257</v>
      </c>
      <c r="J150" s="153">
        <f>BK150</f>
        <v>0</v>
      </c>
      <c r="L150" s="141"/>
      <c r="M150" s="145"/>
      <c r="N150" s="146"/>
      <c r="O150" s="146"/>
      <c r="P150" s="147">
        <f>SUM(P151:P166)</f>
        <v>55.562939999999998</v>
      </c>
      <c r="Q150" s="146"/>
      <c r="R150" s="147">
        <f>SUM(R151:R166)</f>
        <v>1.9850000000000002E-3</v>
      </c>
      <c r="S150" s="146"/>
      <c r="T150" s="148">
        <f>SUM(T151:T166)</f>
        <v>0</v>
      </c>
      <c r="AR150" s="142" t="s">
        <v>80</v>
      </c>
      <c r="AT150" s="149" t="s">
        <v>73</v>
      </c>
      <c r="AU150" s="149" t="s">
        <v>80</v>
      </c>
      <c r="AY150" s="142" t="s">
        <v>118</v>
      </c>
      <c r="BK150" s="150">
        <f>SUM(BK151:BK166)</f>
        <v>0</v>
      </c>
    </row>
    <row r="151" spans="2:65" s="1" customFormat="1" ht="31.5" customHeight="1">
      <c r="B151" s="154"/>
      <c r="C151" s="155" t="s">
        <v>11</v>
      </c>
      <c r="D151" s="155" t="s">
        <v>120</v>
      </c>
      <c r="E151" s="156" t="s">
        <v>258</v>
      </c>
      <c r="F151" s="157" t="s">
        <v>259</v>
      </c>
      <c r="G151" s="158" t="s">
        <v>126</v>
      </c>
      <c r="H151" s="159">
        <v>32.35</v>
      </c>
      <c r="I151" s="160"/>
      <c r="J151" s="160">
        <f>ROUND(I151*H151,2)</f>
        <v>0</v>
      </c>
      <c r="K151" s="157" t="s">
        <v>122</v>
      </c>
      <c r="L151" s="38"/>
      <c r="M151" s="161" t="s">
        <v>5</v>
      </c>
      <c r="N151" s="162" t="s">
        <v>45</v>
      </c>
      <c r="O151" s="163">
        <v>0.41599999999999998</v>
      </c>
      <c r="P151" s="163">
        <f>O151*H151</f>
        <v>13.457599999999999</v>
      </c>
      <c r="Q151" s="163">
        <v>0</v>
      </c>
      <c r="R151" s="163">
        <f>Q151*H151</f>
        <v>0</v>
      </c>
      <c r="S151" s="163">
        <v>0</v>
      </c>
      <c r="T151" s="164">
        <f>S151*H151</f>
        <v>0</v>
      </c>
      <c r="AR151" s="23" t="s">
        <v>123</v>
      </c>
      <c r="AT151" s="23" t="s">
        <v>120</v>
      </c>
      <c r="AU151" s="23" t="s">
        <v>81</v>
      </c>
      <c r="AY151" s="23" t="s">
        <v>118</v>
      </c>
      <c r="BE151" s="165">
        <f>IF(N151="základní",J151,0)</f>
        <v>0</v>
      </c>
      <c r="BF151" s="165">
        <f>IF(N151="snížená",J151,0)</f>
        <v>0</v>
      </c>
      <c r="BG151" s="165">
        <f>IF(N151="zákl. přenesená",J151,0)</f>
        <v>0</v>
      </c>
      <c r="BH151" s="165">
        <f>IF(N151="sníž. přenesená",J151,0)</f>
        <v>0</v>
      </c>
      <c r="BI151" s="165">
        <f>IF(N151="nulová",J151,0)</f>
        <v>0</v>
      </c>
      <c r="BJ151" s="23" t="s">
        <v>80</v>
      </c>
      <c r="BK151" s="165">
        <f>ROUND(I151*H151,2)</f>
        <v>0</v>
      </c>
      <c r="BL151" s="23" t="s">
        <v>123</v>
      </c>
      <c r="BM151" s="23" t="s">
        <v>260</v>
      </c>
    </row>
    <row r="152" spans="2:65" s="13" customFormat="1">
      <c r="B152" s="186"/>
      <c r="D152" s="167" t="s">
        <v>127</v>
      </c>
      <c r="E152" s="187" t="s">
        <v>5</v>
      </c>
      <c r="F152" s="188" t="s">
        <v>195</v>
      </c>
      <c r="H152" s="189" t="s">
        <v>5</v>
      </c>
      <c r="L152" s="186"/>
      <c r="M152" s="190"/>
      <c r="N152" s="191"/>
      <c r="O152" s="191"/>
      <c r="P152" s="191"/>
      <c r="Q152" s="191"/>
      <c r="R152" s="191"/>
      <c r="S152" s="191"/>
      <c r="T152" s="192"/>
      <c r="AT152" s="189" t="s">
        <v>127</v>
      </c>
      <c r="AU152" s="189" t="s">
        <v>81</v>
      </c>
      <c r="AV152" s="13" t="s">
        <v>80</v>
      </c>
      <c r="AW152" s="13" t="s">
        <v>37</v>
      </c>
      <c r="AX152" s="13" t="s">
        <v>74</v>
      </c>
      <c r="AY152" s="189" t="s">
        <v>118</v>
      </c>
    </row>
    <row r="153" spans="2:65" s="11" customFormat="1" ht="27">
      <c r="B153" s="166"/>
      <c r="D153" s="167" t="s">
        <v>127</v>
      </c>
      <c r="E153" s="168" t="s">
        <v>5</v>
      </c>
      <c r="F153" s="169" t="s">
        <v>261</v>
      </c>
      <c r="H153" s="170">
        <v>40</v>
      </c>
      <c r="L153" s="166"/>
      <c r="M153" s="171"/>
      <c r="N153" s="172"/>
      <c r="O153" s="172"/>
      <c r="P153" s="172"/>
      <c r="Q153" s="172"/>
      <c r="R153" s="172"/>
      <c r="S153" s="172"/>
      <c r="T153" s="173"/>
      <c r="AT153" s="168" t="s">
        <v>127</v>
      </c>
      <c r="AU153" s="168" t="s">
        <v>81</v>
      </c>
      <c r="AV153" s="11" t="s">
        <v>81</v>
      </c>
      <c r="AW153" s="11" t="s">
        <v>37</v>
      </c>
      <c r="AX153" s="11" t="s">
        <v>74</v>
      </c>
      <c r="AY153" s="168" t="s">
        <v>118</v>
      </c>
    </row>
    <row r="154" spans="2:65" s="11" customFormat="1">
      <c r="B154" s="166"/>
      <c r="D154" s="167" t="s">
        <v>127</v>
      </c>
      <c r="E154" s="168" t="s">
        <v>5</v>
      </c>
      <c r="F154" s="169" t="s">
        <v>262</v>
      </c>
      <c r="H154" s="170">
        <v>-7.65</v>
      </c>
      <c r="L154" s="166"/>
      <c r="M154" s="171"/>
      <c r="N154" s="172"/>
      <c r="O154" s="172"/>
      <c r="P154" s="172"/>
      <c r="Q154" s="172"/>
      <c r="R154" s="172"/>
      <c r="S154" s="172"/>
      <c r="T154" s="173"/>
      <c r="AT154" s="168" t="s">
        <v>127</v>
      </c>
      <c r="AU154" s="168" t="s">
        <v>81</v>
      </c>
      <c r="AV154" s="11" t="s">
        <v>81</v>
      </c>
      <c r="AW154" s="11" t="s">
        <v>37</v>
      </c>
      <c r="AX154" s="11" t="s">
        <v>74</v>
      </c>
      <c r="AY154" s="168" t="s">
        <v>118</v>
      </c>
    </row>
    <row r="155" spans="2:65" s="12" customFormat="1">
      <c r="B155" s="174"/>
      <c r="D155" s="175" t="s">
        <v>127</v>
      </c>
      <c r="E155" s="176" t="s">
        <v>5</v>
      </c>
      <c r="F155" s="177" t="s">
        <v>128</v>
      </c>
      <c r="H155" s="178">
        <v>32.35</v>
      </c>
      <c r="L155" s="174"/>
      <c r="M155" s="179"/>
      <c r="N155" s="180"/>
      <c r="O155" s="180"/>
      <c r="P155" s="180"/>
      <c r="Q155" s="180"/>
      <c r="R155" s="180"/>
      <c r="S155" s="180"/>
      <c r="T155" s="181"/>
      <c r="AT155" s="182" t="s">
        <v>127</v>
      </c>
      <c r="AU155" s="182" t="s">
        <v>81</v>
      </c>
      <c r="AV155" s="12" t="s">
        <v>123</v>
      </c>
      <c r="AW155" s="12" t="s">
        <v>37</v>
      </c>
      <c r="AX155" s="12" t="s">
        <v>80</v>
      </c>
      <c r="AY155" s="182" t="s">
        <v>118</v>
      </c>
    </row>
    <row r="156" spans="2:65" s="1" customFormat="1" ht="31.5" customHeight="1">
      <c r="B156" s="154"/>
      <c r="C156" s="155" t="s">
        <v>263</v>
      </c>
      <c r="D156" s="155" t="s">
        <v>120</v>
      </c>
      <c r="E156" s="156" t="s">
        <v>264</v>
      </c>
      <c r="F156" s="157" t="s">
        <v>265</v>
      </c>
      <c r="G156" s="158" t="s">
        <v>126</v>
      </c>
      <c r="H156" s="159">
        <v>100</v>
      </c>
      <c r="I156" s="160"/>
      <c r="J156" s="160">
        <f>ROUND(I156*H156,2)</f>
        <v>0</v>
      </c>
      <c r="K156" s="157" t="s">
        <v>122</v>
      </c>
      <c r="L156" s="38"/>
      <c r="M156" s="161" t="s">
        <v>5</v>
      </c>
      <c r="N156" s="162" t="s">
        <v>45</v>
      </c>
      <c r="O156" s="163">
        <v>0.17699999999999999</v>
      </c>
      <c r="P156" s="163">
        <f>O156*H156</f>
        <v>17.7</v>
      </c>
      <c r="Q156" s="163">
        <v>0</v>
      </c>
      <c r="R156" s="163">
        <f>Q156*H156</f>
        <v>0</v>
      </c>
      <c r="S156" s="163">
        <v>0</v>
      </c>
      <c r="T156" s="164">
        <f>S156*H156</f>
        <v>0</v>
      </c>
      <c r="AR156" s="23" t="s">
        <v>123</v>
      </c>
      <c r="AT156" s="23" t="s">
        <v>120</v>
      </c>
      <c r="AU156" s="23" t="s">
        <v>81</v>
      </c>
      <c r="AY156" s="23" t="s">
        <v>118</v>
      </c>
      <c r="BE156" s="165">
        <f>IF(N156="základní",J156,0)</f>
        <v>0</v>
      </c>
      <c r="BF156" s="165">
        <f>IF(N156="snížená",J156,0)</f>
        <v>0</v>
      </c>
      <c r="BG156" s="165">
        <f>IF(N156="zákl. přenesená",J156,0)</f>
        <v>0</v>
      </c>
      <c r="BH156" s="165">
        <f>IF(N156="sníž. přenesená",J156,0)</f>
        <v>0</v>
      </c>
      <c r="BI156" s="165">
        <f>IF(N156="nulová",J156,0)</f>
        <v>0</v>
      </c>
      <c r="BJ156" s="23" t="s">
        <v>80</v>
      </c>
      <c r="BK156" s="165">
        <f>ROUND(I156*H156,2)</f>
        <v>0</v>
      </c>
      <c r="BL156" s="23" t="s">
        <v>123</v>
      </c>
      <c r="BM156" s="23" t="s">
        <v>266</v>
      </c>
    </row>
    <row r="157" spans="2:65" s="11" customFormat="1">
      <c r="B157" s="166"/>
      <c r="D157" s="175" t="s">
        <v>127</v>
      </c>
      <c r="E157" s="183" t="s">
        <v>5</v>
      </c>
      <c r="F157" s="184" t="s">
        <v>267</v>
      </c>
      <c r="H157" s="185">
        <v>100</v>
      </c>
      <c r="L157" s="166"/>
      <c r="M157" s="171"/>
      <c r="N157" s="172"/>
      <c r="O157" s="172"/>
      <c r="P157" s="172"/>
      <c r="Q157" s="172"/>
      <c r="R157" s="172"/>
      <c r="S157" s="172"/>
      <c r="T157" s="173"/>
      <c r="AT157" s="168" t="s">
        <v>127</v>
      </c>
      <c r="AU157" s="168" t="s">
        <v>81</v>
      </c>
      <c r="AV157" s="11" t="s">
        <v>81</v>
      </c>
      <c r="AW157" s="11" t="s">
        <v>37</v>
      </c>
      <c r="AX157" s="11" t="s">
        <v>80</v>
      </c>
      <c r="AY157" s="168" t="s">
        <v>118</v>
      </c>
    </row>
    <row r="158" spans="2:65" s="1" customFormat="1" ht="44.25" customHeight="1">
      <c r="B158" s="154"/>
      <c r="C158" s="155" t="s">
        <v>268</v>
      </c>
      <c r="D158" s="155" t="s">
        <v>120</v>
      </c>
      <c r="E158" s="156" t="s">
        <v>269</v>
      </c>
      <c r="F158" s="157" t="s">
        <v>270</v>
      </c>
      <c r="G158" s="158" t="s">
        <v>126</v>
      </c>
      <c r="H158" s="159">
        <v>132.35</v>
      </c>
      <c r="I158" s="160"/>
      <c r="J158" s="160">
        <f>ROUND(I158*H158,2)</f>
        <v>0</v>
      </c>
      <c r="K158" s="157" t="s">
        <v>271</v>
      </c>
      <c r="L158" s="38"/>
      <c r="M158" s="161" t="s">
        <v>5</v>
      </c>
      <c r="N158" s="162" t="s">
        <v>45</v>
      </c>
      <c r="O158" s="163">
        <v>0.09</v>
      </c>
      <c r="P158" s="163">
        <f>O158*H158</f>
        <v>11.911499999999998</v>
      </c>
      <c r="Q158" s="163">
        <v>0</v>
      </c>
      <c r="R158" s="163">
        <f>Q158*H158</f>
        <v>0</v>
      </c>
      <c r="S158" s="163">
        <v>0</v>
      </c>
      <c r="T158" s="164">
        <f>S158*H158</f>
        <v>0</v>
      </c>
      <c r="AR158" s="23" t="s">
        <v>123</v>
      </c>
      <c r="AT158" s="23" t="s">
        <v>120</v>
      </c>
      <c r="AU158" s="23" t="s">
        <v>81</v>
      </c>
      <c r="AY158" s="23" t="s">
        <v>118</v>
      </c>
      <c r="BE158" s="165">
        <f>IF(N158="základní",J158,0)</f>
        <v>0</v>
      </c>
      <c r="BF158" s="165">
        <f>IF(N158="snížená",J158,0)</f>
        <v>0</v>
      </c>
      <c r="BG158" s="165">
        <f>IF(N158="zákl. přenesená",J158,0)</f>
        <v>0</v>
      </c>
      <c r="BH158" s="165">
        <f>IF(N158="sníž. přenesená",J158,0)</f>
        <v>0</v>
      </c>
      <c r="BI158" s="165">
        <f>IF(N158="nulová",J158,0)</f>
        <v>0</v>
      </c>
      <c r="BJ158" s="23" t="s">
        <v>80</v>
      </c>
      <c r="BK158" s="165">
        <f>ROUND(I158*H158,2)</f>
        <v>0</v>
      </c>
      <c r="BL158" s="23" t="s">
        <v>123</v>
      </c>
      <c r="BM158" s="23" t="s">
        <v>272</v>
      </c>
    </row>
    <row r="159" spans="2:65" s="1" customFormat="1" ht="31.5" customHeight="1">
      <c r="B159" s="154"/>
      <c r="C159" s="155" t="s">
        <v>256</v>
      </c>
      <c r="D159" s="155" t="s">
        <v>120</v>
      </c>
      <c r="E159" s="156" t="s">
        <v>273</v>
      </c>
      <c r="F159" s="157" t="s">
        <v>274</v>
      </c>
      <c r="G159" s="158" t="s">
        <v>126</v>
      </c>
      <c r="H159" s="159">
        <v>132.35</v>
      </c>
      <c r="I159" s="160"/>
      <c r="J159" s="160">
        <f>ROUND(I159*H159,2)</f>
        <v>0</v>
      </c>
      <c r="K159" s="157" t="s">
        <v>271</v>
      </c>
      <c r="L159" s="38"/>
      <c r="M159" s="161" t="s">
        <v>5</v>
      </c>
      <c r="N159" s="162" t="s">
        <v>45</v>
      </c>
      <c r="O159" s="163">
        <v>5.8000000000000003E-2</v>
      </c>
      <c r="P159" s="163">
        <f>O159*H159</f>
        <v>7.6763000000000003</v>
      </c>
      <c r="Q159" s="163">
        <v>0</v>
      </c>
      <c r="R159" s="163">
        <f>Q159*H159</f>
        <v>0</v>
      </c>
      <c r="S159" s="163">
        <v>0</v>
      </c>
      <c r="T159" s="164">
        <f>S159*H159</f>
        <v>0</v>
      </c>
      <c r="AR159" s="23" t="s">
        <v>123</v>
      </c>
      <c r="AT159" s="23" t="s">
        <v>120</v>
      </c>
      <c r="AU159" s="23" t="s">
        <v>81</v>
      </c>
      <c r="AY159" s="23" t="s">
        <v>118</v>
      </c>
      <c r="BE159" s="165">
        <f>IF(N159="základní",J159,0)</f>
        <v>0</v>
      </c>
      <c r="BF159" s="165">
        <f>IF(N159="snížená",J159,0)</f>
        <v>0</v>
      </c>
      <c r="BG159" s="165">
        <f>IF(N159="zákl. přenesená",J159,0)</f>
        <v>0</v>
      </c>
      <c r="BH159" s="165">
        <f>IF(N159="sníž. přenesená",J159,0)</f>
        <v>0</v>
      </c>
      <c r="BI159" s="165">
        <f>IF(N159="nulová",J159,0)</f>
        <v>0</v>
      </c>
      <c r="BJ159" s="23" t="s">
        <v>80</v>
      </c>
      <c r="BK159" s="165">
        <f>ROUND(I159*H159,2)</f>
        <v>0</v>
      </c>
      <c r="BL159" s="23" t="s">
        <v>123</v>
      </c>
      <c r="BM159" s="23" t="s">
        <v>275</v>
      </c>
    </row>
    <row r="160" spans="2:65" s="1" customFormat="1" ht="22.5" customHeight="1">
      <c r="B160" s="154"/>
      <c r="C160" s="200" t="s">
        <v>276</v>
      </c>
      <c r="D160" s="200" t="s">
        <v>277</v>
      </c>
      <c r="E160" s="201" t="s">
        <v>278</v>
      </c>
      <c r="F160" s="202" t="s">
        <v>279</v>
      </c>
      <c r="G160" s="203" t="s">
        <v>280</v>
      </c>
      <c r="H160" s="204">
        <v>1.9850000000000001</v>
      </c>
      <c r="I160" s="205"/>
      <c r="J160" s="205">
        <f>ROUND(I160*H160,2)</f>
        <v>0</v>
      </c>
      <c r="K160" s="202" t="s">
        <v>271</v>
      </c>
      <c r="L160" s="206"/>
      <c r="M160" s="207" t="s">
        <v>5</v>
      </c>
      <c r="N160" s="208" t="s">
        <v>45</v>
      </c>
      <c r="O160" s="163">
        <v>0</v>
      </c>
      <c r="P160" s="163">
        <f>O160*H160</f>
        <v>0</v>
      </c>
      <c r="Q160" s="163">
        <v>1E-3</v>
      </c>
      <c r="R160" s="163">
        <f>Q160*H160</f>
        <v>1.9850000000000002E-3</v>
      </c>
      <c r="S160" s="163">
        <v>0</v>
      </c>
      <c r="T160" s="164">
        <f>S160*H160</f>
        <v>0</v>
      </c>
      <c r="AR160" s="23" t="s">
        <v>135</v>
      </c>
      <c r="AT160" s="23" t="s">
        <v>277</v>
      </c>
      <c r="AU160" s="23" t="s">
        <v>81</v>
      </c>
      <c r="AY160" s="23" t="s">
        <v>118</v>
      </c>
      <c r="BE160" s="165">
        <f>IF(N160="základní",J160,0)</f>
        <v>0</v>
      </c>
      <c r="BF160" s="165">
        <f>IF(N160="snížená",J160,0)</f>
        <v>0</v>
      </c>
      <c r="BG160" s="165">
        <f>IF(N160="zákl. přenesená",J160,0)</f>
        <v>0</v>
      </c>
      <c r="BH160" s="165">
        <f>IF(N160="sníž. přenesená",J160,0)</f>
        <v>0</v>
      </c>
      <c r="BI160" s="165">
        <f>IF(N160="nulová",J160,0)</f>
        <v>0</v>
      </c>
      <c r="BJ160" s="23" t="s">
        <v>80</v>
      </c>
      <c r="BK160" s="165">
        <f>ROUND(I160*H160,2)</f>
        <v>0</v>
      </c>
      <c r="BL160" s="23" t="s">
        <v>123</v>
      </c>
      <c r="BM160" s="23" t="s">
        <v>281</v>
      </c>
    </row>
    <row r="161" spans="2:65" s="11" customFormat="1">
      <c r="B161" s="166"/>
      <c r="D161" s="175" t="s">
        <v>127</v>
      </c>
      <c r="F161" s="184" t="s">
        <v>282</v>
      </c>
      <c r="H161" s="185">
        <v>1.9850000000000001</v>
      </c>
      <c r="L161" s="166"/>
      <c r="M161" s="171"/>
      <c r="N161" s="172"/>
      <c r="O161" s="172"/>
      <c r="P161" s="172"/>
      <c r="Q161" s="172"/>
      <c r="R161" s="172"/>
      <c r="S161" s="172"/>
      <c r="T161" s="173"/>
      <c r="AT161" s="168" t="s">
        <v>127</v>
      </c>
      <c r="AU161" s="168" t="s">
        <v>81</v>
      </c>
      <c r="AV161" s="11" t="s">
        <v>81</v>
      </c>
      <c r="AW161" s="11" t="s">
        <v>6</v>
      </c>
      <c r="AX161" s="11" t="s">
        <v>80</v>
      </c>
      <c r="AY161" s="168" t="s">
        <v>118</v>
      </c>
    </row>
    <row r="162" spans="2:65" s="1" customFormat="1" ht="22.5" customHeight="1">
      <c r="B162" s="154"/>
      <c r="C162" s="155" t="s">
        <v>283</v>
      </c>
      <c r="D162" s="155" t="s">
        <v>120</v>
      </c>
      <c r="E162" s="156" t="s">
        <v>284</v>
      </c>
      <c r="F162" s="157" t="s">
        <v>285</v>
      </c>
      <c r="G162" s="158" t="s">
        <v>129</v>
      </c>
      <c r="H162" s="159">
        <v>18.529</v>
      </c>
      <c r="I162" s="160"/>
      <c r="J162" s="160">
        <f>ROUND(I162*H162,2)</f>
        <v>0</v>
      </c>
      <c r="K162" s="157" t="s">
        <v>271</v>
      </c>
      <c r="L162" s="38"/>
      <c r="M162" s="161" t="s">
        <v>5</v>
      </c>
      <c r="N162" s="162" t="s">
        <v>45</v>
      </c>
      <c r="O162" s="163">
        <v>0.26</v>
      </c>
      <c r="P162" s="163">
        <f>O162*H162</f>
        <v>4.8175400000000002</v>
      </c>
      <c r="Q162" s="163">
        <v>0</v>
      </c>
      <c r="R162" s="163">
        <f>Q162*H162</f>
        <v>0</v>
      </c>
      <c r="S162" s="163">
        <v>0</v>
      </c>
      <c r="T162" s="164">
        <f>S162*H162</f>
        <v>0</v>
      </c>
      <c r="AR162" s="23" t="s">
        <v>123</v>
      </c>
      <c r="AT162" s="23" t="s">
        <v>120</v>
      </c>
      <c r="AU162" s="23" t="s">
        <v>81</v>
      </c>
      <c r="AY162" s="23" t="s">
        <v>118</v>
      </c>
      <c r="BE162" s="165">
        <f>IF(N162="základní",J162,0)</f>
        <v>0</v>
      </c>
      <c r="BF162" s="165">
        <f>IF(N162="snížená",J162,0)</f>
        <v>0</v>
      </c>
      <c r="BG162" s="165">
        <f>IF(N162="zákl. přenesená",J162,0)</f>
        <v>0</v>
      </c>
      <c r="BH162" s="165">
        <f>IF(N162="sníž. přenesená",J162,0)</f>
        <v>0</v>
      </c>
      <c r="BI162" s="165">
        <f>IF(N162="nulová",J162,0)</f>
        <v>0</v>
      </c>
      <c r="BJ162" s="23" t="s">
        <v>80</v>
      </c>
      <c r="BK162" s="165">
        <f>ROUND(I162*H162,2)</f>
        <v>0</v>
      </c>
      <c r="BL162" s="23" t="s">
        <v>123</v>
      </c>
      <c r="BM162" s="23" t="s">
        <v>286</v>
      </c>
    </row>
    <row r="163" spans="2:65" s="13" customFormat="1">
      <c r="B163" s="186"/>
      <c r="D163" s="167" t="s">
        <v>127</v>
      </c>
      <c r="E163" s="187" t="s">
        <v>5</v>
      </c>
      <c r="F163" s="188" t="s">
        <v>287</v>
      </c>
      <c r="H163" s="189" t="s">
        <v>5</v>
      </c>
      <c r="L163" s="186"/>
      <c r="M163" s="190"/>
      <c r="N163" s="191"/>
      <c r="O163" s="191"/>
      <c r="P163" s="191"/>
      <c r="Q163" s="191"/>
      <c r="R163" s="191"/>
      <c r="S163" s="191"/>
      <c r="T163" s="192"/>
      <c r="AT163" s="189" t="s">
        <v>127</v>
      </c>
      <c r="AU163" s="189" t="s">
        <v>81</v>
      </c>
      <c r="AV163" s="13" t="s">
        <v>80</v>
      </c>
      <c r="AW163" s="13" t="s">
        <v>37</v>
      </c>
      <c r="AX163" s="13" t="s">
        <v>74</v>
      </c>
      <c r="AY163" s="189" t="s">
        <v>118</v>
      </c>
    </row>
    <row r="164" spans="2:65" s="11" customFormat="1">
      <c r="B164" s="166"/>
      <c r="D164" s="175" t="s">
        <v>127</v>
      </c>
      <c r="E164" s="183" t="s">
        <v>5</v>
      </c>
      <c r="F164" s="184" t="s">
        <v>288</v>
      </c>
      <c r="H164" s="185">
        <v>18.529</v>
      </c>
      <c r="L164" s="166"/>
      <c r="M164" s="171"/>
      <c r="N164" s="172"/>
      <c r="O164" s="172"/>
      <c r="P164" s="172"/>
      <c r="Q164" s="172"/>
      <c r="R164" s="172"/>
      <c r="S164" s="172"/>
      <c r="T164" s="173"/>
      <c r="AT164" s="168" t="s">
        <v>127</v>
      </c>
      <c r="AU164" s="168" t="s">
        <v>81</v>
      </c>
      <c r="AV164" s="11" t="s">
        <v>81</v>
      </c>
      <c r="AW164" s="11" t="s">
        <v>37</v>
      </c>
      <c r="AX164" s="11" t="s">
        <v>80</v>
      </c>
      <c r="AY164" s="168" t="s">
        <v>118</v>
      </c>
    </row>
    <row r="165" spans="2:65" s="1" customFormat="1" ht="22.5" customHeight="1">
      <c r="B165" s="154"/>
      <c r="C165" s="200" t="s">
        <v>10</v>
      </c>
      <c r="D165" s="200" t="s">
        <v>277</v>
      </c>
      <c r="E165" s="201" t="s">
        <v>289</v>
      </c>
      <c r="F165" s="202" t="s">
        <v>290</v>
      </c>
      <c r="G165" s="203" t="s">
        <v>129</v>
      </c>
      <c r="H165" s="204">
        <v>18.899999999999999</v>
      </c>
      <c r="I165" s="205"/>
      <c r="J165" s="205">
        <f>ROUND(I165*H165,2)</f>
        <v>0</v>
      </c>
      <c r="K165" s="202" t="s">
        <v>271</v>
      </c>
      <c r="L165" s="206"/>
      <c r="M165" s="207" t="s">
        <v>5</v>
      </c>
      <c r="N165" s="208" t="s">
        <v>45</v>
      </c>
      <c r="O165" s="163">
        <v>0</v>
      </c>
      <c r="P165" s="163">
        <f>O165*H165</f>
        <v>0</v>
      </c>
      <c r="Q165" s="163">
        <v>0</v>
      </c>
      <c r="R165" s="163">
        <f>Q165*H165</f>
        <v>0</v>
      </c>
      <c r="S165" s="163">
        <v>0</v>
      </c>
      <c r="T165" s="164">
        <f>S165*H165</f>
        <v>0</v>
      </c>
      <c r="AR165" s="23" t="s">
        <v>135</v>
      </c>
      <c r="AT165" s="23" t="s">
        <v>277</v>
      </c>
      <c r="AU165" s="23" t="s">
        <v>81</v>
      </c>
      <c r="AY165" s="23" t="s">
        <v>118</v>
      </c>
      <c r="BE165" s="165">
        <f>IF(N165="základní",J165,0)</f>
        <v>0</v>
      </c>
      <c r="BF165" s="165">
        <f>IF(N165="snížená",J165,0)</f>
        <v>0</v>
      </c>
      <c r="BG165" s="165">
        <f>IF(N165="zákl. přenesená",J165,0)</f>
        <v>0</v>
      </c>
      <c r="BH165" s="165">
        <f>IF(N165="sníž. přenesená",J165,0)</f>
        <v>0</v>
      </c>
      <c r="BI165" s="165">
        <f>IF(N165="nulová",J165,0)</f>
        <v>0</v>
      </c>
      <c r="BJ165" s="23" t="s">
        <v>80</v>
      </c>
      <c r="BK165" s="165">
        <f>ROUND(I165*H165,2)</f>
        <v>0</v>
      </c>
      <c r="BL165" s="23" t="s">
        <v>123</v>
      </c>
      <c r="BM165" s="23" t="s">
        <v>291</v>
      </c>
    </row>
    <row r="166" spans="2:65" s="11" customFormat="1">
      <c r="B166" s="166"/>
      <c r="D166" s="167" t="s">
        <v>127</v>
      </c>
      <c r="F166" s="169" t="s">
        <v>292</v>
      </c>
      <c r="H166" s="170">
        <v>18.899999999999999</v>
      </c>
      <c r="L166" s="166"/>
      <c r="M166" s="171"/>
      <c r="N166" s="172"/>
      <c r="O166" s="172"/>
      <c r="P166" s="172"/>
      <c r="Q166" s="172"/>
      <c r="R166" s="172"/>
      <c r="S166" s="172"/>
      <c r="T166" s="173"/>
      <c r="AT166" s="168" t="s">
        <v>127</v>
      </c>
      <c r="AU166" s="168" t="s">
        <v>81</v>
      </c>
      <c r="AV166" s="11" t="s">
        <v>81</v>
      </c>
      <c r="AW166" s="11" t="s">
        <v>6</v>
      </c>
      <c r="AX166" s="11" t="s">
        <v>80</v>
      </c>
      <c r="AY166" s="168" t="s">
        <v>118</v>
      </c>
    </row>
    <row r="167" spans="2:65" s="10" customFormat="1" ht="29.85" customHeight="1">
      <c r="B167" s="141"/>
      <c r="D167" s="151" t="s">
        <v>73</v>
      </c>
      <c r="E167" s="152" t="s">
        <v>81</v>
      </c>
      <c r="F167" s="152" t="s">
        <v>293</v>
      </c>
      <c r="J167" s="153">
        <f>BK167</f>
        <v>0</v>
      </c>
      <c r="L167" s="141"/>
      <c r="M167" s="145"/>
      <c r="N167" s="146"/>
      <c r="O167" s="146"/>
      <c r="P167" s="147">
        <f>SUM(P168:P201)</f>
        <v>65.780248</v>
      </c>
      <c r="Q167" s="146"/>
      <c r="R167" s="147">
        <f>SUM(R168:R201)</f>
        <v>75.957899139999995</v>
      </c>
      <c r="S167" s="146"/>
      <c r="T167" s="148">
        <f>SUM(T168:T201)</f>
        <v>0</v>
      </c>
      <c r="AR167" s="142" t="s">
        <v>80</v>
      </c>
      <c r="AT167" s="149" t="s">
        <v>73</v>
      </c>
      <c r="AU167" s="149" t="s">
        <v>80</v>
      </c>
      <c r="AY167" s="142" t="s">
        <v>118</v>
      </c>
      <c r="BK167" s="150">
        <f>SUM(BK168:BK201)</f>
        <v>0</v>
      </c>
    </row>
    <row r="168" spans="2:65" s="1" customFormat="1" ht="22.5" customHeight="1">
      <c r="B168" s="154"/>
      <c r="C168" s="155" t="s">
        <v>294</v>
      </c>
      <c r="D168" s="155" t="s">
        <v>120</v>
      </c>
      <c r="E168" s="156" t="s">
        <v>295</v>
      </c>
      <c r="F168" s="157" t="s">
        <v>296</v>
      </c>
      <c r="G168" s="158" t="s">
        <v>129</v>
      </c>
      <c r="H168" s="159">
        <v>19.905999999999999</v>
      </c>
      <c r="I168" s="160"/>
      <c r="J168" s="160">
        <f>ROUND(I168*H168,2)</f>
        <v>0</v>
      </c>
      <c r="K168" s="157" t="s">
        <v>122</v>
      </c>
      <c r="L168" s="38"/>
      <c r="M168" s="161" t="s">
        <v>5</v>
      </c>
      <c r="N168" s="162" t="s">
        <v>45</v>
      </c>
      <c r="O168" s="163">
        <v>1.085</v>
      </c>
      <c r="P168" s="163">
        <f>O168*H168</f>
        <v>21.598009999999999</v>
      </c>
      <c r="Q168" s="163">
        <v>2.16</v>
      </c>
      <c r="R168" s="163">
        <f>Q168*H168</f>
        <v>42.996960000000001</v>
      </c>
      <c r="S168" s="163">
        <v>0</v>
      </c>
      <c r="T168" s="164">
        <f>S168*H168</f>
        <v>0</v>
      </c>
      <c r="AR168" s="23" t="s">
        <v>123</v>
      </c>
      <c r="AT168" s="23" t="s">
        <v>120</v>
      </c>
      <c r="AU168" s="23" t="s">
        <v>81</v>
      </c>
      <c r="AY168" s="23" t="s">
        <v>118</v>
      </c>
      <c r="BE168" s="165">
        <f>IF(N168="základní",J168,0)</f>
        <v>0</v>
      </c>
      <c r="BF168" s="165">
        <f>IF(N168="snížená",J168,0)</f>
        <v>0</v>
      </c>
      <c r="BG168" s="165">
        <f>IF(N168="zákl. přenesená",J168,0)</f>
        <v>0</v>
      </c>
      <c r="BH168" s="165">
        <f>IF(N168="sníž. přenesená",J168,0)</f>
        <v>0</v>
      </c>
      <c r="BI168" s="165">
        <f>IF(N168="nulová",J168,0)</f>
        <v>0</v>
      </c>
      <c r="BJ168" s="23" t="s">
        <v>80</v>
      </c>
      <c r="BK168" s="165">
        <f>ROUND(I168*H168,2)</f>
        <v>0</v>
      </c>
      <c r="BL168" s="23" t="s">
        <v>123</v>
      </c>
      <c r="BM168" s="23" t="s">
        <v>297</v>
      </c>
    </row>
    <row r="169" spans="2:65" s="13" customFormat="1">
      <c r="B169" s="186"/>
      <c r="D169" s="167" t="s">
        <v>127</v>
      </c>
      <c r="E169" s="187" t="s">
        <v>5</v>
      </c>
      <c r="F169" s="188" t="s">
        <v>218</v>
      </c>
      <c r="H169" s="189" t="s">
        <v>5</v>
      </c>
      <c r="L169" s="186"/>
      <c r="M169" s="190"/>
      <c r="N169" s="191"/>
      <c r="O169" s="191"/>
      <c r="P169" s="191"/>
      <c r="Q169" s="191"/>
      <c r="R169" s="191"/>
      <c r="S169" s="191"/>
      <c r="T169" s="192"/>
      <c r="AT169" s="189" t="s">
        <v>127</v>
      </c>
      <c r="AU169" s="189" t="s">
        <v>81</v>
      </c>
      <c r="AV169" s="13" t="s">
        <v>80</v>
      </c>
      <c r="AW169" s="13" t="s">
        <v>37</v>
      </c>
      <c r="AX169" s="13" t="s">
        <v>74</v>
      </c>
      <c r="AY169" s="189" t="s">
        <v>118</v>
      </c>
    </row>
    <row r="170" spans="2:65" s="13" customFormat="1">
      <c r="B170" s="186"/>
      <c r="D170" s="167" t="s">
        <v>127</v>
      </c>
      <c r="E170" s="187" t="s">
        <v>5</v>
      </c>
      <c r="F170" s="188" t="s">
        <v>298</v>
      </c>
      <c r="H170" s="189" t="s">
        <v>5</v>
      </c>
      <c r="L170" s="186"/>
      <c r="M170" s="190"/>
      <c r="N170" s="191"/>
      <c r="O170" s="191"/>
      <c r="P170" s="191"/>
      <c r="Q170" s="191"/>
      <c r="R170" s="191"/>
      <c r="S170" s="191"/>
      <c r="T170" s="192"/>
      <c r="AT170" s="189" t="s">
        <v>127</v>
      </c>
      <c r="AU170" s="189" t="s">
        <v>81</v>
      </c>
      <c r="AV170" s="13" t="s">
        <v>80</v>
      </c>
      <c r="AW170" s="13" t="s">
        <v>37</v>
      </c>
      <c r="AX170" s="13" t="s">
        <v>74</v>
      </c>
      <c r="AY170" s="189" t="s">
        <v>118</v>
      </c>
    </row>
    <row r="171" spans="2:65" s="11" customFormat="1">
      <c r="B171" s="166"/>
      <c r="D171" s="167" t="s">
        <v>127</v>
      </c>
      <c r="E171" s="168" t="s">
        <v>5</v>
      </c>
      <c r="F171" s="169" t="s">
        <v>299</v>
      </c>
      <c r="H171" s="170">
        <v>10.08</v>
      </c>
      <c r="L171" s="166"/>
      <c r="M171" s="171"/>
      <c r="N171" s="172"/>
      <c r="O171" s="172"/>
      <c r="P171" s="172"/>
      <c r="Q171" s="172"/>
      <c r="R171" s="172"/>
      <c r="S171" s="172"/>
      <c r="T171" s="173"/>
      <c r="AT171" s="168" t="s">
        <v>127</v>
      </c>
      <c r="AU171" s="168" t="s">
        <v>81</v>
      </c>
      <c r="AV171" s="11" t="s">
        <v>81</v>
      </c>
      <c r="AW171" s="11" t="s">
        <v>37</v>
      </c>
      <c r="AX171" s="11" t="s">
        <v>74</v>
      </c>
      <c r="AY171" s="168" t="s">
        <v>118</v>
      </c>
    </row>
    <row r="172" spans="2:65" s="11" customFormat="1">
      <c r="B172" s="166"/>
      <c r="D172" s="167" t="s">
        <v>127</v>
      </c>
      <c r="E172" s="168" t="s">
        <v>5</v>
      </c>
      <c r="F172" s="169" t="s">
        <v>300</v>
      </c>
      <c r="H172" s="170">
        <v>7.4</v>
      </c>
      <c r="L172" s="166"/>
      <c r="M172" s="171"/>
      <c r="N172" s="172"/>
      <c r="O172" s="172"/>
      <c r="P172" s="172"/>
      <c r="Q172" s="172"/>
      <c r="R172" s="172"/>
      <c r="S172" s="172"/>
      <c r="T172" s="173"/>
      <c r="AT172" s="168" t="s">
        <v>127</v>
      </c>
      <c r="AU172" s="168" t="s">
        <v>81</v>
      </c>
      <c r="AV172" s="11" t="s">
        <v>81</v>
      </c>
      <c r="AW172" s="11" t="s">
        <v>37</v>
      </c>
      <c r="AX172" s="11" t="s">
        <v>74</v>
      </c>
      <c r="AY172" s="168" t="s">
        <v>118</v>
      </c>
    </row>
    <row r="173" spans="2:65" s="11" customFormat="1" ht="27">
      <c r="B173" s="166"/>
      <c r="D173" s="167" t="s">
        <v>127</v>
      </c>
      <c r="E173" s="168" t="s">
        <v>5</v>
      </c>
      <c r="F173" s="169" t="s">
        <v>301</v>
      </c>
      <c r="H173" s="170">
        <v>2.4260000000000002</v>
      </c>
      <c r="L173" s="166"/>
      <c r="M173" s="171"/>
      <c r="N173" s="172"/>
      <c r="O173" s="172"/>
      <c r="P173" s="172"/>
      <c r="Q173" s="172"/>
      <c r="R173" s="172"/>
      <c r="S173" s="172"/>
      <c r="T173" s="173"/>
      <c r="AT173" s="168" t="s">
        <v>127</v>
      </c>
      <c r="AU173" s="168" t="s">
        <v>81</v>
      </c>
      <c r="AV173" s="11" t="s">
        <v>81</v>
      </c>
      <c r="AW173" s="11" t="s">
        <v>37</v>
      </c>
      <c r="AX173" s="11" t="s">
        <v>74</v>
      </c>
      <c r="AY173" s="168" t="s">
        <v>118</v>
      </c>
    </row>
    <row r="174" spans="2:65" s="12" customFormat="1">
      <c r="B174" s="174"/>
      <c r="D174" s="175" t="s">
        <v>127</v>
      </c>
      <c r="E174" s="176" t="s">
        <v>5</v>
      </c>
      <c r="F174" s="177" t="s">
        <v>128</v>
      </c>
      <c r="H174" s="178">
        <v>19.905999999999999</v>
      </c>
      <c r="L174" s="174"/>
      <c r="M174" s="179"/>
      <c r="N174" s="180"/>
      <c r="O174" s="180"/>
      <c r="P174" s="180"/>
      <c r="Q174" s="180"/>
      <c r="R174" s="180"/>
      <c r="S174" s="180"/>
      <c r="T174" s="181"/>
      <c r="AT174" s="182" t="s">
        <v>127</v>
      </c>
      <c r="AU174" s="182" t="s">
        <v>81</v>
      </c>
      <c r="AV174" s="12" t="s">
        <v>123</v>
      </c>
      <c r="AW174" s="12" t="s">
        <v>37</v>
      </c>
      <c r="AX174" s="12" t="s">
        <v>80</v>
      </c>
      <c r="AY174" s="182" t="s">
        <v>118</v>
      </c>
    </row>
    <row r="175" spans="2:65" s="1" customFormat="1" ht="31.5" customHeight="1">
      <c r="B175" s="154"/>
      <c r="C175" s="155" t="s">
        <v>302</v>
      </c>
      <c r="D175" s="155" t="s">
        <v>120</v>
      </c>
      <c r="E175" s="156" t="s">
        <v>225</v>
      </c>
      <c r="F175" s="157" t="s">
        <v>226</v>
      </c>
      <c r="G175" s="158" t="s">
        <v>126</v>
      </c>
      <c r="H175" s="159">
        <v>9.1639999999999997</v>
      </c>
      <c r="I175" s="160"/>
      <c r="J175" s="160">
        <f>ROUND(I175*H175,2)</f>
        <v>0</v>
      </c>
      <c r="K175" s="157" t="s">
        <v>122</v>
      </c>
      <c r="L175" s="38"/>
      <c r="M175" s="161" t="s">
        <v>5</v>
      </c>
      <c r="N175" s="162" t="s">
        <v>45</v>
      </c>
      <c r="O175" s="163">
        <v>1.2E-2</v>
      </c>
      <c r="P175" s="163">
        <f>O175*H175</f>
        <v>0.109968</v>
      </c>
      <c r="Q175" s="163">
        <v>0</v>
      </c>
      <c r="R175" s="163">
        <f>Q175*H175</f>
        <v>0</v>
      </c>
      <c r="S175" s="163">
        <v>0</v>
      </c>
      <c r="T175" s="164">
        <f>S175*H175</f>
        <v>0</v>
      </c>
      <c r="AR175" s="23" t="s">
        <v>123</v>
      </c>
      <c r="AT175" s="23" t="s">
        <v>120</v>
      </c>
      <c r="AU175" s="23" t="s">
        <v>81</v>
      </c>
      <c r="AY175" s="23" t="s">
        <v>118</v>
      </c>
      <c r="BE175" s="165">
        <f>IF(N175="základní",J175,0)</f>
        <v>0</v>
      </c>
      <c r="BF175" s="165">
        <f>IF(N175="snížená",J175,0)</f>
        <v>0</v>
      </c>
      <c r="BG175" s="165">
        <f>IF(N175="zákl. přenesená",J175,0)</f>
        <v>0</v>
      </c>
      <c r="BH175" s="165">
        <f>IF(N175="sníž. přenesená",J175,0)</f>
        <v>0</v>
      </c>
      <c r="BI175" s="165">
        <f>IF(N175="nulová",J175,0)</f>
        <v>0</v>
      </c>
      <c r="BJ175" s="23" t="s">
        <v>80</v>
      </c>
      <c r="BK175" s="165">
        <f>ROUND(I175*H175,2)</f>
        <v>0</v>
      </c>
      <c r="BL175" s="23" t="s">
        <v>123</v>
      </c>
      <c r="BM175" s="23" t="s">
        <v>303</v>
      </c>
    </row>
    <row r="176" spans="2:65" s="13" customFormat="1">
      <c r="B176" s="186"/>
      <c r="D176" s="167" t="s">
        <v>127</v>
      </c>
      <c r="E176" s="187" t="s">
        <v>5</v>
      </c>
      <c r="F176" s="188" t="s">
        <v>218</v>
      </c>
      <c r="H176" s="189" t="s">
        <v>5</v>
      </c>
      <c r="L176" s="186"/>
      <c r="M176" s="190"/>
      <c r="N176" s="191"/>
      <c r="O176" s="191"/>
      <c r="P176" s="191"/>
      <c r="Q176" s="191"/>
      <c r="R176" s="191"/>
      <c r="S176" s="191"/>
      <c r="T176" s="192"/>
      <c r="AT176" s="189" t="s">
        <v>127</v>
      </c>
      <c r="AU176" s="189" t="s">
        <v>81</v>
      </c>
      <c r="AV176" s="13" t="s">
        <v>80</v>
      </c>
      <c r="AW176" s="13" t="s">
        <v>37</v>
      </c>
      <c r="AX176" s="13" t="s">
        <v>74</v>
      </c>
      <c r="AY176" s="189" t="s">
        <v>118</v>
      </c>
    </row>
    <row r="177" spans="2:65" s="11" customFormat="1">
      <c r="B177" s="166"/>
      <c r="D177" s="167" t="s">
        <v>127</v>
      </c>
      <c r="E177" s="168" t="s">
        <v>5</v>
      </c>
      <c r="F177" s="169" t="s">
        <v>304</v>
      </c>
      <c r="H177" s="170">
        <v>9.1639999999999997</v>
      </c>
      <c r="L177" s="166"/>
      <c r="M177" s="171"/>
      <c r="N177" s="172"/>
      <c r="O177" s="172"/>
      <c r="P177" s="172"/>
      <c r="Q177" s="172"/>
      <c r="R177" s="172"/>
      <c r="S177" s="172"/>
      <c r="T177" s="173"/>
      <c r="AT177" s="168" t="s">
        <v>127</v>
      </c>
      <c r="AU177" s="168" t="s">
        <v>81</v>
      </c>
      <c r="AV177" s="11" t="s">
        <v>81</v>
      </c>
      <c r="AW177" s="11" t="s">
        <v>37</v>
      </c>
      <c r="AX177" s="11" t="s">
        <v>74</v>
      </c>
      <c r="AY177" s="168" t="s">
        <v>118</v>
      </c>
    </row>
    <row r="178" spans="2:65" s="12" customFormat="1">
      <c r="B178" s="174"/>
      <c r="D178" s="175" t="s">
        <v>127</v>
      </c>
      <c r="E178" s="176" t="s">
        <v>5</v>
      </c>
      <c r="F178" s="177" t="s">
        <v>128</v>
      </c>
      <c r="H178" s="178">
        <v>9.1639999999999997</v>
      </c>
      <c r="L178" s="174"/>
      <c r="M178" s="179"/>
      <c r="N178" s="180"/>
      <c r="O178" s="180"/>
      <c r="P178" s="180"/>
      <c r="Q178" s="180"/>
      <c r="R178" s="180"/>
      <c r="S178" s="180"/>
      <c r="T178" s="181"/>
      <c r="AT178" s="182" t="s">
        <v>127</v>
      </c>
      <c r="AU178" s="182" t="s">
        <v>81</v>
      </c>
      <c r="AV178" s="12" t="s">
        <v>123</v>
      </c>
      <c r="AW178" s="12" t="s">
        <v>37</v>
      </c>
      <c r="AX178" s="12" t="s">
        <v>80</v>
      </c>
      <c r="AY178" s="182" t="s">
        <v>118</v>
      </c>
    </row>
    <row r="179" spans="2:65" s="1" customFormat="1" ht="31.5" customHeight="1">
      <c r="B179" s="154"/>
      <c r="C179" s="155" t="s">
        <v>305</v>
      </c>
      <c r="D179" s="155" t="s">
        <v>120</v>
      </c>
      <c r="E179" s="156" t="s">
        <v>306</v>
      </c>
      <c r="F179" s="157" t="s">
        <v>307</v>
      </c>
      <c r="G179" s="158" t="s">
        <v>129</v>
      </c>
      <c r="H179" s="159">
        <v>2.1219999999999999</v>
      </c>
      <c r="I179" s="160"/>
      <c r="J179" s="160">
        <f>ROUND(I179*H179,2)</f>
        <v>0</v>
      </c>
      <c r="K179" s="157" t="s">
        <v>122</v>
      </c>
      <c r="L179" s="38"/>
      <c r="M179" s="161" t="s">
        <v>5</v>
      </c>
      <c r="N179" s="162" t="s">
        <v>45</v>
      </c>
      <c r="O179" s="163">
        <v>3.2130000000000001</v>
      </c>
      <c r="P179" s="163">
        <f>O179*H179</f>
        <v>6.8179859999999994</v>
      </c>
      <c r="Q179" s="163">
        <v>2.2563399999999998</v>
      </c>
      <c r="R179" s="163">
        <f>Q179*H179</f>
        <v>4.7879534799999997</v>
      </c>
      <c r="S179" s="163">
        <v>0</v>
      </c>
      <c r="T179" s="164">
        <f>S179*H179</f>
        <v>0</v>
      </c>
      <c r="AR179" s="23" t="s">
        <v>123</v>
      </c>
      <c r="AT179" s="23" t="s">
        <v>120</v>
      </c>
      <c r="AU179" s="23" t="s">
        <v>81</v>
      </c>
      <c r="AY179" s="23" t="s">
        <v>118</v>
      </c>
      <c r="BE179" s="165">
        <f>IF(N179="základní",J179,0)</f>
        <v>0</v>
      </c>
      <c r="BF179" s="165">
        <f>IF(N179="snížená",J179,0)</f>
        <v>0</v>
      </c>
      <c r="BG179" s="165">
        <f>IF(N179="zákl. přenesená",J179,0)</f>
        <v>0</v>
      </c>
      <c r="BH179" s="165">
        <f>IF(N179="sníž. přenesená",J179,0)</f>
        <v>0</v>
      </c>
      <c r="BI179" s="165">
        <f>IF(N179="nulová",J179,0)</f>
        <v>0</v>
      </c>
      <c r="BJ179" s="23" t="s">
        <v>80</v>
      </c>
      <c r="BK179" s="165">
        <f>ROUND(I179*H179,2)</f>
        <v>0</v>
      </c>
      <c r="BL179" s="23" t="s">
        <v>123</v>
      </c>
      <c r="BM179" s="23" t="s">
        <v>308</v>
      </c>
    </row>
    <row r="180" spans="2:65" s="13" customFormat="1">
      <c r="B180" s="186"/>
      <c r="D180" s="167" t="s">
        <v>127</v>
      </c>
      <c r="E180" s="187" t="s">
        <v>5</v>
      </c>
      <c r="F180" s="188" t="s">
        <v>309</v>
      </c>
      <c r="H180" s="189" t="s">
        <v>5</v>
      </c>
      <c r="L180" s="186"/>
      <c r="M180" s="190"/>
      <c r="N180" s="191"/>
      <c r="O180" s="191"/>
      <c r="P180" s="191"/>
      <c r="Q180" s="191"/>
      <c r="R180" s="191"/>
      <c r="S180" s="191"/>
      <c r="T180" s="192"/>
      <c r="AT180" s="189" t="s">
        <v>127</v>
      </c>
      <c r="AU180" s="189" t="s">
        <v>81</v>
      </c>
      <c r="AV180" s="13" t="s">
        <v>80</v>
      </c>
      <c r="AW180" s="13" t="s">
        <v>37</v>
      </c>
      <c r="AX180" s="13" t="s">
        <v>74</v>
      </c>
      <c r="AY180" s="189" t="s">
        <v>118</v>
      </c>
    </row>
    <row r="181" spans="2:65" s="13" customFormat="1">
      <c r="B181" s="186"/>
      <c r="D181" s="167" t="s">
        <v>127</v>
      </c>
      <c r="E181" s="187" t="s">
        <v>5</v>
      </c>
      <c r="F181" s="188" t="s">
        <v>310</v>
      </c>
      <c r="H181" s="189" t="s">
        <v>5</v>
      </c>
      <c r="L181" s="186"/>
      <c r="M181" s="190"/>
      <c r="N181" s="191"/>
      <c r="O181" s="191"/>
      <c r="P181" s="191"/>
      <c r="Q181" s="191"/>
      <c r="R181" s="191"/>
      <c r="S181" s="191"/>
      <c r="T181" s="192"/>
      <c r="AT181" s="189" t="s">
        <v>127</v>
      </c>
      <c r="AU181" s="189" t="s">
        <v>81</v>
      </c>
      <c r="AV181" s="13" t="s">
        <v>80</v>
      </c>
      <c r="AW181" s="13" t="s">
        <v>37</v>
      </c>
      <c r="AX181" s="13" t="s">
        <v>74</v>
      </c>
      <c r="AY181" s="189" t="s">
        <v>118</v>
      </c>
    </row>
    <row r="182" spans="2:65" s="11" customFormat="1">
      <c r="B182" s="166"/>
      <c r="D182" s="167" t="s">
        <v>127</v>
      </c>
      <c r="E182" s="168" t="s">
        <v>5</v>
      </c>
      <c r="F182" s="169" t="s">
        <v>311</v>
      </c>
      <c r="H182" s="170">
        <v>1.6479999999999999</v>
      </c>
      <c r="L182" s="166"/>
      <c r="M182" s="171"/>
      <c r="N182" s="172"/>
      <c r="O182" s="172"/>
      <c r="P182" s="172"/>
      <c r="Q182" s="172"/>
      <c r="R182" s="172"/>
      <c r="S182" s="172"/>
      <c r="T182" s="173"/>
      <c r="AT182" s="168" t="s">
        <v>127</v>
      </c>
      <c r="AU182" s="168" t="s">
        <v>81</v>
      </c>
      <c r="AV182" s="11" t="s">
        <v>81</v>
      </c>
      <c r="AW182" s="11" t="s">
        <v>37</v>
      </c>
      <c r="AX182" s="11" t="s">
        <v>74</v>
      </c>
      <c r="AY182" s="168" t="s">
        <v>118</v>
      </c>
    </row>
    <row r="183" spans="2:65" s="11" customFormat="1">
      <c r="B183" s="166"/>
      <c r="D183" s="167" t="s">
        <v>127</v>
      </c>
      <c r="E183" s="168" t="s">
        <v>5</v>
      </c>
      <c r="F183" s="169" t="s">
        <v>312</v>
      </c>
      <c r="H183" s="170">
        <v>0.47399999999999998</v>
      </c>
      <c r="L183" s="166"/>
      <c r="M183" s="171"/>
      <c r="N183" s="172"/>
      <c r="O183" s="172"/>
      <c r="P183" s="172"/>
      <c r="Q183" s="172"/>
      <c r="R183" s="172"/>
      <c r="S183" s="172"/>
      <c r="T183" s="173"/>
      <c r="AT183" s="168" t="s">
        <v>127</v>
      </c>
      <c r="AU183" s="168" t="s">
        <v>81</v>
      </c>
      <c r="AV183" s="11" t="s">
        <v>81</v>
      </c>
      <c r="AW183" s="11" t="s">
        <v>37</v>
      </c>
      <c r="AX183" s="11" t="s">
        <v>74</v>
      </c>
      <c r="AY183" s="168" t="s">
        <v>118</v>
      </c>
    </row>
    <row r="184" spans="2:65" s="12" customFormat="1">
      <c r="B184" s="174"/>
      <c r="D184" s="175" t="s">
        <v>127</v>
      </c>
      <c r="E184" s="176" t="s">
        <v>5</v>
      </c>
      <c r="F184" s="177" t="s">
        <v>128</v>
      </c>
      <c r="H184" s="178">
        <v>2.1219999999999999</v>
      </c>
      <c r="L184" s="174"/>
      <c r="M184" s="179"/>
      <c r="N184" s="180"/>
      <c r="O184" s="180"/>
      <c r="P184" s="180"/>
      <c r="Q184" s="180"/>
      <c r="R184" s="180"/>
      <c r="S184" s="180"/>
      <c r="T184" s="181"/>
      <c r="AT184" s="182" t="s">
        <v>127</v>
      </c>
      <c r="AU184" s="182" t="s">
        <v>81</v>
      </c>
      <c r="AV184" s="12" t="s">
        <v>123</v>
      </c>
      <c r="AW184" s="12" t="s">
        <v>37</v>
      </c>
      <c r="AX184" s="12" t="s">
        <v>80</v>
      </c>
      <c r="AY184" s="182" t="s">
        <v>118</v>
      </c>
    </row>
    <row r="185" spans="2:65" s="1" customFormat="1" ht="31.5" customHeight="1">
      <c r="B185" s="154"/>
      <c r="C185" s="155" t="s">
        <v>313</v>
      </c>
      <c r="D185" s="155" t="s">
        <v>120</v>
      </c>
      <c r="E185" s="156" t="s">
        <v>314</v>
      </c>
      <c r="F185" s="157" t="s">
        <v>315</v>
      </c>
      <c r="G185" s="158" t="s">
        <v>129</v>
      </c>
      <c r="H185" s="159">
        <v>11.132</v>
      </c>
      <c r="I185" s="160"/>
      <c r="J185" s="160">
        <f>ROUND(I185*H185,2)</f>
        <v>0</v>
      </c>
      <c r="K185" s="157" t="s">
        <v>122</v>
      </c>
      <c r="L185" s="38"/>
      <c r="M185" s="161" t="s">
        <v>5</v>
      </c>
      <c r="N185" s="162" t="s">
        <v>45</v>
      </c>
      <c r="O185" s="163">
        <v>0.629</v>
      </c>
      <c r="P185" s="163">
        <f>O185*H185</f>
        <v>7.0020280000000001</v>
      </c>
      <c r="Q185" s="163">
        <v>2.45329</v>
      </c>
      <c r="R185" s="163">
        <f>Q185*H185</f>
        <v>27.31002428</v>
      </c>
      <c r="S185" s="163">
        <v>0</v>
      </c>
      <c r="T185" s="164">
        <f>S185*H185</f>
        <v>0</v>
      </c>
      <c r="AR185" s="23" t="s">
        <v>123</v>
      </c>
      <c r="AT185" s="23" t="s">
        <v>120</v>
      </c>
      <c r="AU185" s="23" t="s">
        <v>81</v>
      </c>
      <c r="AY185" s="23" t="s">
        <v>118</v>
      </c>
      <c r="BE185" s="165">
        <f>IF(N185="základní",J185,0)</f>
        <v>0</v>
      </c>
      <c r="BF185" s="165">
        <f>IF(N185="snížená",J185,0)</f>
        <v>0</v>
      </c>
      <c r="BG185" s="165">
        <f>IF(N185="zákl. přenesená",J185,0)</f>
        <v>0</v>
      </c>
      <c r="BH185" s="165">
        <f>IF(N185="sníž. přenesená",J185,0)</f>
        <v>0</v>
      </c>
      <c r="BI185" s="165">
        <f>IF(N185="nulová",J185,0)</f>
        <v>0</v>
      </c>
      <c r="BJ185" s="23" t="s">
        <v>80</v>
      </c>
      <c r="BK185" s="165">
        <f>ROUND(I185*H185,2)</f>
        <v>0</v>
      </c>
      <c r="BL185" s="23" t="s">
        <v>123</v>
      </c>
      <c r="BM185" s="23" t="s">
        <v>316</v>
      </c>
    </row>
    <row r="186" spans="2:65" s="13" customFormat="1">
      <c r="B186" s="186"/>
      <c r="D186" s="167" t="s">
        <v>127</v>
      </c>
      <c r="E186" s="187" t="s">
        <v>5</v>
      </c>
      <c r="F186" s="188" t="s">
        <v>309</v>
      </c>
      <c r="H186" s="189" t="s">
        <v>5</v>
      </c>
      <c r="L186" s="186"/>
      <c r="M186" s="190"/>
      <c r="N186" s="191"/>
      <c r="O186" s="191"/>
      <c r="P186" s="191"/>
      <c r="Q186" s="191"/>
      <c r="R186" s="191"/>
      <c r="S186" s="191"/>
      <c r="T186" s="192"/>
      <c r="AT186" s="189" t="s">
        <v>127</v>
      </c>
      <c r="AU186" s="189" t="s">
        <v>81</v>
      </c>
      <c r="AV186" s="13" t="s">
        <v>80</v>
      </c>
      <c r="AW186" s="13" t="s">
        <v>37</v>
      </c>
      <c r="AX186" s="13" t="s">
        <v>74</v>
      </c>
      <c r="AY186" s="189" t="s">
        <v>118</v>
      </c>
    </row>
    <row r="187" spans="2:65" s="11" customFormat="1">
      <c r="B187" s="166"/>
      <c r="D187" s="167" t="s">
        <v>127</v>
      </c>
      <c r="E187" s="168" t="s">
        <v>5</v>
      </c>
      <c r="F187" s="169" t="s">
        <v>317</v>
      </c>
      <c r="H187" s="170">
        <v>5.12</v>
      </c>
      <c r="L187" s="166"/>
      <c r="M187" s="171"/>
      <c r="N187" s="172"/>
      <c r="O187" s="172"/>
      <c r="P187" s="172"/>
      <c r="Q187" s="172"/>
      <c r="R187" s="172"/>
      <c r="S187" s="172"/>
      <c r="T187" s="173"/>
      <c r="AT187" s="168" t="s">
        <v>127</v>
      </c>
      <c r="AU187" s="168" t="s">
        <v>81</v>
      </c>
      <c r="AV187" s="11" t="s">
        <v>81</v>
      </c>
      <c r="AW187" s="11" t="s">
        <v>37</v>
      </c>
      <c r="AX187" s="11" t="s">
        <v>74</v>
      </c>
      <c r="AY187" s="168" t="s">
        <v>118</v>
      </c>
    </row>
    <row r="188" spans="2:65" s="11" customFormat="1">
      <c r="B188" s="166"/>
      <c r="D188" s="167" t="s">
        <v>127</v>
      </c>
      <c r="E188" s="168" t="s">
        <v>5</v>
      </c>
      <c r="F188" s="169" t="s">
        <v>318</v>
      </c>
      <c r="H188" s="170">
        <v>5.04</v>
      </c>
      <c r="L188" s="166"/>
      <c r="M188" s="171"/>
      <c r="N188" s="172"/>
      <c r="O188" s="172"/>
      <c r="P188" s="172"/>
      <c r="Q188" s="172"/>
      <c r="R188" s="172"/>
      <c r="S188" s="172"/>
      <c r="T188" s="173"/>
      <c r="AT188" s="168" t="s">
        <v>127</v>
      </c>
      <c r="AU188" s="168" t="s">
        <v>81</v>
      </c>
      <c r="AV188" s="11" t="s">
        <v>81</v>
      </c>
      <c r="AW188" s="11" t="s">
        <v>37</v>
      </c>
      <c r="AX188" s="11" t="s">
        <v>74</v>
      </c>
      <c r="AY188" s="168" t="s">
        <v>118</v>
      </c>
    </row>
    <row r="189" spans="2:65" s="11" customFormat="1">
      <c r="B189" s="166"/>
      <c r="D189" s="167" t="s">
        <v>127</v>
      </c>
      <c r="E189" s="168" t="s">
        <v>5</v>
      </c>
      <c r="F189" s="169" t="s">
        <v>319</v>
      </c>
      <c r="H189" s="170">
        <v>0.97199999999999998</v>
      </c>
      <c r="L189" s="166"/>
      <c r="M189" s="171"/>
      <c r="N189" s="172"/>
      <c r="O189" s="172"/>
      <c r="P189" s="172"/>
      <c r="Q189" s="172"/>
      <c r="R189" s="172"/>
      <c r="S189" s="172"/>
      <c r="T189" s="173"/>
      <c r="AT189" s="168" t="s">
        <v>127</v>
      </c>
      <c r="AU189" s="168" t="s">
        <v>81</v>
      </c>
      <c r="AV189" s="11" t="s">
        <v>81</v>
      </c>
      <c r="AW189" s="11" t="s">
        <v>37</v>
      </c>
      <c r="AX189" s="11" t="s">
        <v>74</v>
      </c>
      <c r="AY189" s="168" t="s">
        <v>118</v>
      </c>
    </row>
    <row r="190" spans="2:65" s="12" customFormat="1">
      <c r="B190" s="174"/>
      <c r="D190" s="175" t="s">
        <v>127</v>
      </c>
      <c r="E190" s="176" t="s">
        <v>5</v>
      </c>
      <c r="F190" s="177" t="s">
        <v>128</v>
      </c>
      <c r="H190" s="178">
        <v>11.132</v>
      </c>
      <c r="L190" s="174"/>
      <c r="M190" s="179"/>
      <c r="N190" s="180"/>
      <c r="O190" s="180"/>
      <c r="P190" s="180"/>
      <c r="Q190" s="180"/>
      <c r="R190" s="180"/>
      <c r="S190" s="180"/>
      <c r="T190" s="181"/>
      <c r="AT190" s="182" t="s">
        <v>127</v>
      </c>
      <c r="AU190" s="182" t="s">
        <v>81</v>
      </c>
      <c r="AV190" s="12" t="s">
        <v>123</v>
      </c>
      <c r="AW190" s="12" t="s">
        <v>37</v>
      </c>
      <c r="AX190" s="12" t="s">
        <v>80</v>
      </c>
      <c r="AY190" s="182" t="s">
        <v>118</v>
      </c>
    </row>
    <row r="191" spans="2:65" s="1" customFormat="1" ht="44.25" customHeight="1">
      <c r="B191" s="154"/>
      <c r="C191" s="155" t="s">
        <v>320</v>
      </c>
      <c r="D191" s="155" t="s">
        <v>120</v>
      </c>
      <c r="E191" s="156" t="s">
        <v>321</v>
      </c>
      <c r="F191" s="157" t="s">
        <v>322</v>
      </c>
      <c r="G191" s="158" t="s">
        <v>126</v>
      </c>
      <c r="H191" s="159">
        <v>14.2</v>
      </c>
      <c r="I191" s="160"/>
      <c r="J191" s="160">
        <f>ROUND(I191*H191,2)</f>
        <v>0</v>
      </c>
      <c r="K191" s="157" t="s">
        <v>122</v>
      </c>
      <c r="L191" s="38"/>
      <c r="M191" s="161" t="s">
        <v>5</v>
      </c>
      <c r="N191" s="162" t="s">
        <v>45</v>
      </c>
      <c r="O191" s="163">
        <v>0.52700000000000002</v>
      </c>
      <c r="P191" s="163">
        <f>O191*H191</f>
        <v>7.4833999999999996</v>
      </c>
      <c r="Q191" s="163">
        <v>1.57E-3</v>
      </c>
      <c r="R191" s="163">
        <f>Q191*H191</f>
        <v>2.2293999999999998E-2</v>
      </c>
      <c r="S191" s="163">
        <v>0</v>
      </c>
      <c r="T191" s="164">
        <f>S191*H191</f>
        <v>0</v>
      </c>
      <c r="AR191" s="23" t="s">
        <v>123</v>
      </c>
      <c r="AT191" s="23" t="s">
        <v>120</v>
      </c>
      <c r="AU191" s="23" t="s">
        <v>81</v>
      </c>
      <c r="AY191" s="23" t="s">
        <v>118</v>
      </c>
      <c r="BE191" s="165">
        <f>IF(N191="základní",J191,0)</f>
        <v>0</v>
      </c>
      <c r="BF191" s="165">
        <f>IF(N191="snížená",J191,0)</f>
        <v>0</v>
      </c>
      <c r="BG191" s="165">
        <f>IF(N191="zákl. přenesená",J191,0)</f>
        <v>0</v>
      </c>
      <c r="BH191" s="165">
        <f>IF(N191="sníž. přenesená",J191,0)</f>
        <v>0</v>
      </c>
      <c r="BI191" s="165">
        <f>IF(N191="nulová",J191,0)</f>
        <v>0</v>
      </c>
      <c r="BJ191" s="23" t="s">
        <v>80</v>
      </c>
      <c r="BK191" s="165">
        <f>ROUND(I191*H191,2)</f>
        <v>0</v>
      </c>
      <c r="BL191" s="23" t="s">
        <v>123</v>
      </c>
      <c r="BM191" s="23" t="s">
        <v>323</v>
      </c>
    </row>
    <row r="192" spans="2:65" s="13" customFormat="1">
      <c r="B192" s="186"/>
      <c r="D192" s="167" t="s">
        <v>127</v>
      </c>
      <c r="E192" s="187" t="s">
        <v>5</v>
      </c>
      <c r="F192" s="188" t="s">
        <v>309</v>
      </c>
      <c r="H192" s="189" t="s">
        <v>5</v>
      </c>
      <c r="L192" s="186"/>
      <c r="M192" s="190"/>
      <c r="N192" s="191"/>
      <c r="O192" s="191"/>
      <c r="P192" s="191"/>
      <c r="Q192" s="191"/>
      <c r="R192" s="191"/>
      <c r="S192" s="191"/>
      <c r="T192" s="192"/>
      <c r="AT192" s="189" t="s">
        <v>127</v>
      </c>
      <c r="AU192" s="189" t="s">
        <v>81</v>
      </c>
      <c r="AV192" s="13" t="s">
        <v>80</v>
      </c>
      <c r="AW192" s="13" t="s">
        <v>37</v>
      </c>
      <c r="AX192" s="13" t="s">
        <v>74</v>
      </c>
      <c r="AY192" s="189" t="s">
        <v>118</v>
      </c>
    </row>
    <row r="193" spans="2:65" s="13" customFormat="1">
      <c r="B193" s="186"/>
      <c r="D193" s="167" t="s">
        <v>127</v>
      </c>
      <c r="E193" s="187" t="s">
        <v>5</v>
      </c>
      <c r="F193" s="188" t="s">
        <v>324</v>
      </c>
      <c r="H193" s="189" t="s">
        <v>5</v>
      </c>
      <c r="L193" s="186"/>
      <c r="M193" s="190"/>
      <c r="N193" s="191"/>
      <c r="O193" s="191"/>
      <c r="P193" s="191"/>
      <c r="Q193" s="191"/>
      <c r="R193" s="191"/>
      <c r="S193" s="191"/>
      <c r="T193" s="192"/>
      <c r="AT193" s="189" t="s">
        <v>127</v>
      </c>
      <c r="AU193" s="189" t="s">
        <v>81</v>
      </c>
      <c r="AV193" s="13" t="s">
        <v>80</v>
      </c>
      <c r="AW193" s="13" t="s">
        <v>37</v>
      </c>
      <c r="AX193" s="13" t="s">
        <v>74</v>
      </c>
      <c r="AY193" s="189" t="s">
        <v>118</v>
      </c>
    </row>
    <row r="194" spans="2:65" s="11" customFormat="1">
      <c r="B194" s="166"/>
      <c r="D194" s="175" t="s">
        <v>127</v>
      </c>
      <c r="E194" s="183" t="s">
        <v>5</v>
      </c>
      <c r="F194" s="184" t="s">
        <v>325</v>
      </c>
      <c r="H194" s="185">
        <v>14.2</v>
      </c>
      <c r="L194" s="166"/>
      <c r="M194" s="171"/>
      <c r="N194" s="172"/>
      <c r="O194" s="172"/>
      <c r="P194" s="172"/>
      <c r="Q194" s="172"/>
      <c r="R194" s="172"/>
      <c r="S194" s="172"/>
      <c r="T194" s="173"/>
      <c r="AT194" s="168" t="s">
        <v>127</v>
      </c>
      <c r="AU194" s="168" t="s">
        <v>81</v>
      </c>
      <c r="AV194" s="11" t="s">
        <v>81</v>
      </c>
      <c r="AW194" s="11" t="s">
        <v>37</v>
      </c>
      <c r="AX194" s="11" t="s">
        <v>80</v>
      </c>
      <c r="AY194" s="168" t="s">
        <v>118</v>
      </c>
    </row>
    <row r="195" spans="2:65" s="1" customFormat="1" ht="44.25" customHeight="1">
      <c r="B195" s="154"/>
      <c r="C195" s="155" t="s">
        <v>326</v>
      </c>
      <c r="D195" s="155" t="s">
        <v>120</v>
      </c>
      <c r="E195" s="156" t="s">
        <v>327</v>
      </c>
      <c r="F195" s="157" t="s">
        <v>328</v>
      </c>
      <c r="G195" s="158" t="s">
        <v>126</v>
      </c>
      <c r="H195" s="159">
        <v>14.2</v>
      </c>
      <c r="I195" s="160"/>
      <c r="J195" s="160">
        <f>ROUND(I195*H195,2)</f>
        <v>0</v>
      </c>
      <c r="K195" s="157" t="s">
        <v>122</v>
      </c>
      <c r="L195" s="38"/>
      <c r="M195" s="161" t="s">
        <v>5</v>
      </c>
      <c r="N195" s="162" t="s">
        <v>45</v>
      </c>
      <c r="O195" s="163">
        <v>0.32600000000000001</v>
      </c>
      <c r="P195" s="163">
        <f>O195*H195</f>
        <v>4.6292</v>
      </c>
      <c r="Q195" s="163">
        <v>0</v>
      </c>
      <c r="R195" s="163">
        <f>Q195*H195</f>
        <v>0</v>
      </c>
      <c r="S195" s="163">
        <v>0</v>
      </c>
      <c r="T195" s="164">
        <f>S195*H195</f>
        <v>0</v>
      </c>
      <c r="AR195" s="23" t="s">
        <v>123</v>
      </c>
      <c r="AT195" s="23" t="s">
        <v>120</v>
      </c>
      <c r="AU195" s="23" t="s">
        <v>81</v>
      </c>
      <c r="AY195" s="23" t="s">
        <v>118</v>
      </c>
      <c r="BE195" s="165">
        <f>IF(N195="základní",J195,0)</f>
        <v>0</v>
      </c>
      <c r="BF195" s="165">
        <f>IF(N195="snížená",J195,0)</f>
        <v>0</v>
      </c>
      <c r="BG195" s="165">
        <f>IF(N195="zákl. přenesená",J195,0)</f>
        <v>0</v>
      </c>
      <c r="BH195" s="165">
        <f>IF(N195="sníž. přenesená",J195,0)</f>
        <v>0</v>
      </c>
      <c r="BI195" s="165">
        <f>IF(N195="nulová",J195,0)</f>
        <v>0</v>
      </c>
      <c r="BJ195" s="23" t="s">
        <v>80</v>
      </c>
      <c r="BK195" s="165">
        <f>ROUND(I195*H195,2)</f>
        <v>0</v>
      </c>
      <c r="BL195" s="23" t="s">
        <v>123</v>
      </c>
      <c r="BM195" s="23" t="s">
        <v>329</v>
      </c>
    </row>
    <row r="196" spans="2:65" s="1" customFormat="1" ht="22.5" customHeight="1">
      <c r="B196" s="154"/>
      <c r="C196" s="155" t="s">
        <v>330</v>
      </c>
      <c r="D196" s="155" t="s">
        <v>120</v>
      </c>
      <c r="E196" s="156" t="s">
        <v>331</v>
      </c>
      <c r="F196" s="157" t="s">
        <v>332</v>
      </c>
      <c r="G196" s="158" t="s">
        <v>136</v>
      </c>
      <c r="H196" s="159">
        <v>0.34200000000000003</v>
      </c>
      <c r="I196" s="160"/>
      <c r="J196" s="160">
        <f>ROUND(I196*H196,2)</f>
        <v>0</v>
      </c>
      <c r="K196" s="157" t="s">
        <v>122</v>
      </c>
      <c r="L196" s="38"/>
      <c r="M196" s="161" t="s">
        <v>5</v>
      </c>
      <c r="N196" s="162" t="s">
        <v>45</v>
      </c>
      <c r="O196" s="163">
        <v>32.820999999999998</v>
      </c>
      <c r="P196" s="163">
        <f>O196*H196</f>
        <v>11.224781999999999</v>
      </c>
      <c r="Q196" s="163">
        <v>1.0601700000000001</v>
      </c>
      <c r="R196" s="163">
        <f>Q196*H196</f>
        <v>0.36257814000000005</v>
      </c>
      <c r="S196" s="163">
        <v>0</v>
      </c>
      <c r="T196" s="164">
        <f>S196*H196</f>
        <v>0</v>
      </c>
      <c r="AR196" s="23" t="s">
        <v>123</v>
      </c>
      <c r="AT196" s="23" t="s">
        <v>120</v>
      </c>
      <c r="AU196" s="23" t="s">
        <v>81</v>
      </c>
      <c r="AY196" s="23" t="s">
        <v>118</v>
      </c>
      <c r="BE196" s="165">
        <f>IF(N196="základní",J196,0)</f>
        <v>0</v>
      </c>
      <c r="BF196" s="165">
        <f>IF(N196="snížená",J196,0)</f>
        <v>0</v>
      </c>
      <c r="BG196" s="165">
        <f>IF(N196="zákl. přenesená",J196,0)</f>
        <v>0</v>
      </c>
      <c r="BH196" s="165">
        <f>IF(N196="sníž. přenesená",J196,0)</f>
        <v>0</v>
      </c>
      <c r="BI196" s="165">
        <f>IF(N196="nulová",J196,0)</f>
        <v>0</v>
      </c>
      <c r="BJ196" s="23" t="s">
        <v>80</v>
      </c>
      <c r="BK196" s="165">
        <f>ROUND(I196*H196,2)</f>
        <v>0</v>
      </c>
      <c r="BL196" s="23" t="s">
        <v>123</v>
      </c>
      <c r="BM196" s="23" t="s">
        <v>333</v>
      </c>
    </row>
    <row r="197" spans="2:65" s="13" customFormat="1">
      <c r="B197" s="186"/>
      <c r="D197" s="167" t="s">
        <v>127</v>
      </c>
      <c r="E197" s="187" t="s">
        <v>5</v>
      </c>
      <c r="F197" s="188" t="s">
        <v>309</v>
      </c>
      <c r="H197" s="189" t="s">
        <v>5</v>
      </c>
      <c r="L197" s="186"/>
      <c r="M197" s="190"/>
      <c r="N197" s="191"/>
      <c r="O197" s="191"/>
      <c r="P197" s="191"/>
      <c r="Q197" s="191"/>
      <c r="R197" s="191"/>
      <c r="S197" s="191"/>
      <c r="T197" s="192"/>
      <c r="AT197" s="189" t="s">
        <v>127</v>
      </c>
      <c r="AU197" s="189" t="s">
        <v>81</v>
      </c>
      <c r="AV197" s="13" t="s">
        <v>80</v>
      </c>
      <c r="AW197" s="13" t="s">
        <v>37</v>
      </c>
      <c r="AX197" s="13" t="s">
        <v>74</v>
      </c>
      <c r="AY197" s="189" t="s">
        <v>118</v>
      </c>
    </row>
    <row r="198" spans="2:65" s="11" customFormat="1">
      <c r="B198" s="166"/>
      <c r="D198" s="175" t="s">
        <v>127</v>
      </c>
      <c r="E198" s="183" t="s">
        <v>5</v>
      </c>
      <c r="F198" s="184" t="s">
        <v>334</v>
      </c>
      <c r="H198" s="185">
        <v>0.34200000000000003</v>
      </c>
      <c r="L198" s="166"/>
      <c r="M198" s="171"/>
      <c r="N198" s="172"/>
      <c r="O198" s="172"/>
      <c r="P198" s="172"/>
      <c r="Q198" s="172"/>
      <c r="R198" s="172"/>
      <c r="S198" s="172"/>
      <c r="T198" s="173"/>
      <c r="AT198" s="168" t="s">
        <v>127</v>
      </c>
      <c r="AU198" s="168" t="s">
        <v>81</v>
      </c>
      <c r="AV198" s="11" t="s">
        <v>81</v>
      </c>
      <c r="AW198" s="11" t="s">
        <v>37</v>
      </c>
      <c r="AX198" s="11" t="s">
        <v>80</v>
      </c>
      <c r="AY198" s="168" t="s">
        <v>118</v>
      </c>
    </row>
    <row r="199" spans="2:65" s="1" customFormat="1" ht="22.5" customHeight="1">
      <c r="B199" s="154"/>
      <c r="C199" s="155" t="s">
        <v>335</v>
      </c>
      <c r="D199" s="155" t="s">
        <v>120</v>
      </c>
      <c r="E199" s="156" t="s">
        <v>336</v>
      </c>
      <c r="F199" s="157" t="s">
        <v>337</v>
      </c>
      <c r="G199" s="158" t="s">
        <v>136</v>
      </c>
      <c r="H199" s="159">
        <v>0.45400000000000001</v>
      </c>
      <c r="I199" s="160"/>
      <c r="J199" s="160">
        <f>ROUND(I199*H199,2)</f>
        <v>0</v>
      </c>
      <c r="K199" s="157" t="s">
        <v>122</v>
      </c>
      <c r="L199" s="38"/>
      <c r="M199" s="161" t="s">
        <v>5</v>
      </c>
      <c r="N199" s="162" t="s">
        <v>45</v>
      </c>
      <c r="O199" s="163">
        <v>15.231</v>
      </c>
      <c r="P199" s="163">
        <f>O199*H199</f>
        <v>6.9148740000000002</v>
      </c>
      <c r="Q199" s="163">
        <v>1.0530600000000001</v>
      </c>
      <c r="R199" s="163">
        <f>Q199*H199</f>
        <v>0.47808924000000008</v>
      </c>
      <c r="S199" s="163">
        <v>0</v>
      </c>
      <c r="T199" s="164">
        <f>S199*H199</f>
        <v>0</v>
      </c>
      <c r="AR199" s="23" t="s">
        <v>123</v>
      </c>
      <c r="AT199" s="23" t="s">
        <v>120</v>
      </c>
      <c r="AU199" s="23" t="s">
        <v>81</v>
      </c>
      <c r="AY199" s="23" t="s">
        <v>118</v>
      </c>
      <c r="BE199" s="165">
        <f>IF(N199="základní",J199,0)</f>
        <v>0</v>
      </c>
      <c r="BF199" s="165">
        <f>IF(N199="snížená",J199,0)</f>
        <v>0</v>
      </c>
      <c r="BG199" s="165">
        <f>IF(N199="zákl. přenesená",J199,0)</f>
        <v>0</v>
      </c>
      <c r="BH199" s="165">
        <f>IF(N199="sníž. přenesená",J199,0)</f>
        <v>0</v>
      </c>
      <c r="BI199" s="165">
        <f>IF(N199="nulová",J199,0)</f>
        <v>0</v>
      </c>
      <c r="BJ199" s="23" t="s">
        <v>80</v>
      </c>
      <c r="BK199" s="165">
        <f>ROUND(I199*H199,2)</f>
        <v>0</v>
      </c>
      <c r="BL199" s="23" t="s">
        <v>123</v>
      </c>
      <c r="BM199" s="23" t="s">
        <v>338</v>
      </c>
    </row>
    <row r="200" spans="2:65" s="13" customFormat="1">
      <c r="B200" s="186"/>
      <c r="D200" s="167" t="s">
        <v>127</v>
      </c>
      <c r="E200" s="187" t="s">
        <v>5</v>
      </c>
      <c r="F200" s="188" t="s">
        <v>309</v>
      </c>
      <c r="H200" s="189" t="s">
        <v>5</v>
      </c>
      <c r="L200" s="186"/>
      <c r="M200" s="190"/>
      <c r="N200" s="191"/>
      <c r="O200" s="191"/>
      <c r="P200" s="191"/>
      <c r="Q200" s="191"/>
      <c r="R200" s="191"/>
      <c r="S200" s="191"/>
      <c r="T200" s="192"/>
      <c r="AT200" s="189" t="s">
        <v>127</v>
      </c>
      <c r="AU200" s="189" t="s">
        <v>81</v>
      </c>
      <c r="AV200" s="13" t="s">
        <v>80</v>
      </c>
      <c r="AW200" s="13" t="s">
        <v>37</v>
      </c>
      <c r="AX200" s="13" t="s">
        <v>74</v>
      </c>
      <c r="AY200" s="189" t="s">
        <v>118</v>
      </c>
    </row>
    <row r="201" spans="2:65" s="11" customFormat="1">
      <c r="B201" s="166"/>
      <c r="D201" s="167" t="s">
        <v>127</v>
      </c>
      <c r="E201" s="168" t="s">
        <v>5</v>
      </c>
      <c r="F201" s="169" t="s">
        <v>339</v>
      </c>
      <c r="H201" s="170">
        <v>0.45400000000000001</v>
      </c>
      <c r="L201" s="166"/>
      <c r="M201" s="171"/>
      <c r="N201" s="172"/>
      <c r="O201" s="172"/>
      <c r="P201" s="172"/>
      <c r="Q201" s="172"/>
      <c r="R201" s="172"/>
      <c r="S201" s="172"/>
      <c r="T201" s="173"/>
      <c r="AT201" s="168" t="s">
        <v>127</v>
      </c>
      <c r="AU201" s="168" t="s">
        <v>81</v>
      </c>
      <c r="AV201" s="11" t="s">
        <v>81</v>
      </c>
      <c r="AW201" s="11" t="s">
        <v>37</v>
      </c>
      <c r="AX201" s="11" t="s">
        <v>80</v>
      </c>
      <c r="AY201" s="168" t="s">
        <v>118</v>
      </c>
    </row>
    <row r="202" spans="2:65" s="10" customFormat="1" ht="29.85" customHeight="1">
      <c r="B202" s="141"/>
      <c r="D202" s="151" t="s">
        <v>73</v>
      </c>
      <c r="E202" s="152" t="s">
        <v>125</v>
      </c>
      <c r="F202" s="152" t="s">
        <v>340</v>
      </c>
      <c r="J202" s="153">
        <f>BK202</f>
        <v>0</v>
      </c>
      <c r="L202" s="141"/>
      <c r="M202" s="145"/>
      <c r="N202" s="146"/>
      <c r="O202" s="146"/>
      <c r="P202" s="147">
        <f>SUM(P203:P219)</f>
        <v>56.315534</v>
      </c>
      <c r="Q202" s="146"/>
      <c r="R202" s="147">
        <f>SUM(R203:R219)</f>
        <v>12.56633572</v>
      </c>
      <c r="S202" s="146"/>
      <c r="T202" s="148">
        <f>SUM(T203:T219)</f>
        <v>0</v>
      </c>
      <c r="AR202" s="142" t="s">
        <v>80</v>
      </c>
      <c r="AT202" s="149" t="s">
        <v>73</v>
      </c>
      <c r="AU202" s="149" t="s">
        <v>80</v>
      </c>
      <c r="AY202" s="142" t="s">
        <v>118</v>
      </c>
      <c r="BK202" s="150">
        <f>SUM(BK203:BK219)</f>
        <v>0</v>
      </c>
    </row>
    <row r="203" spans="2:65" s="1" customFormat="1" ht="31.5" customHeight="1">
      <c r="B203" s="154"/>
      <c r="C203" s="155" t="s">
        <v>341</v>
      </c>
      <c r="D203" s="155" t="s">
        <v>120</v>
      </c>
      <c r="E203" s="156" t="s">
        <v>342</v>
      </c>
      <c r="F203" s="157" t="s">
        <v>343</v>
      </c>
      <c r="G203" s="158" t="s">
        <v>129</v>
      </c>
      <c r="H203" s="159">
        <v>1.23</v>
      </c>
      <c r="I203" s="160"/>
      <c r="J203" s="160">
        <f>ROUND(I203*H203,2)</f>
        <v>0</v>
      </c>
      <c r="K203" s="157" t="s">
        <v>122</v>
      </c>
      <c r="L203" s="38"/>
      <c r="M203" s="161" t="s">
        <v>5</v>
      </c>
      <c r="N203" s="162" t="s">
        <v>45</v>
      </c>
      <c r="O203" s="163">
        <v>3.2749999999999999</v>
      </c>
      <c r="P203" s="163">
        <f>O203*H203</f>
        <v>4.0282499999999999</v>
      </c>
      <c r="Q203" s="163">
        <v>0.74970000000000003</v>
      </c>
      <c r="R203" s="163">
        <f>Q203*H203</f>
        <v>0.92213100000000003</v>
      </c>
      <c r="S203" s="163">
        <v>0</v>
      </c>
      <c r="T203" s="164">
        <f>S203*H203</f>
        <v>0</v>
      </c>
      <c r="AR203" s="23" t="s">
        <v>123</v>
      </c>
      <c r="AT203" s="23" t="s">
        <v>120</v>
      </c>
      <c r="AU203" s="23" t="s">
        <v>81</v>
      </c>
      <c r="AY203" s="23" t="s">
        <v>118</v>
      </c>
      <c r="BE203" s="165">
        <f>IF(N203="základní",J203,0)</f>
        <v>0</v>
      </c>
      <c r="BF203" s="165">
        <f>IF(N203="snížená",J203,0)</f>
        <v>0</v>
      </c>
      <c r="BG203" s="165">
        <f>IF(N203="zákl. přenesená",J203,0)</f>
        <v>0</v>
      </c>
      <c r="BH203" s="165">
        <f>IF(N203="sníž. přenesená",J203,0)</f>
        <v>0</v>
      </c>
      <c r="BI203" s="165">
        <f>IF(N203="nulová",J203,0)</f>
        <v>0</v>
      </c>
      <c r="BJ203" s="23" t="s">
        <v>80</v>
      </c>
      <c r="BK203" s="165">
        <f>ROUND(I203*H203,2)</f>
        <v>0</v>
      </c>
      <c r="BL203" s="23" t="s">
        <v>123</v>
      </c>
      <c r="BM203" s="23" t="s">
        <v>344</v>
      </c>
    </row>
    <row r="204" spans="2:65" s="13" customFormat="1">
      <c r="B204" s="186"/>
      <c r="D204" s="167" t="s">
        <v>127</v>
      </c>
      <c r="E204" s="187" t="s">
        <v>5</v>
      </c>
      <c r="F204" s="188" t="s">
        <v>345</v>
      </c>
      <c r="H204" s="189" t="s">
        <v>5</v>
      </c>
      <c r="L204" s="186"/>
      <c r="M204" s="190"/>
      <c r="N204" s="191"/>
      <c r="O204" s="191"/>
      <c r="P204" s="191"/>
      <c r="Q204" s="191"/>
      <c r="R204" s="191"/>
      <c r="S204" s="191"/>
      <c r="T204" s="192"/>
      <c r="AT204" s="189" t="s">
        <v>127</v>
      </c>
      <c r="AU204" s="189" t="s">
        <v>81</v>
      </c>
      <c r="AV204" s="13" t="s">
        <v>80</v>
      </c>
      <c r="AW204" s="13" t="s">
        <v>37</v>
      </c>
      <c r="AX204" s="13" t="s">
        <v>74</v>
      </c>
      <c r="AY204" s="189" t="s">
        <v>118</v>
      </c>
    </row>
    <row r="205" spans="2:65" s="11" customFormat="1">
      <c r="B205" s="166"/>
      <c r="D205" s="175" t="s">
        <v>127</v>
      </c>
      <c r="E205" s="183" t="s">
        <v>5</v>
      </c>
      <c r="F205" s="184" t="s">
        <v>346</v>
      </c>
      <c r="H205" s="185">
        <v>1.23</v>
      </c>
      <c r="L205" s="166"/>
      <c r="M205" s="171"/>
      <c r="N205" s="172"/>
      <c r="O205" s="172"/>
      <c r="P205" s="172"/>
      <c r="Q205" s="172"/>
      <c r="R205" s="172"/>
      <c r="S205" s="172"/>
      <c r="T205" s="173"/>
      <c r="AT205" s="168" t="s">
        <v>127</v>
      </c>
      <c r="AU205" s="168" t="s">
        <v>81</v>
      </c>
      <c r="AV205" s="11" t="s">
        <v>81</v>
      </c>
      <c r="AW205" s="11" t="s">
        <v>37</v>
      </c>
      <c r="AX205" s="11" t="s">
        <v>80</v>
      </c>
      <c r="AY205" s="168" t="s">
        <v>118</v>
      </c>
    </row>
    <row r="206" spans="2:65" s="1" customFormat="1" ht="31.5" customHeight="1">
      <c r="B206" s="154"/>
      <c r="C206" s="155" t="s">
        <v>347</v>
      </c>
      <c r="D206" s="155" t="s">
        <v>120</v>
      </c>
      <c r="E206" s="156" t="s">
        <v>348</v>
      </c>
      <c r="F206" s="157" t="s">
        <v>349</v>
      </c>
      <c r="G206" s="158" t="s">
        <v>129</v>
      </c>
      <c r="H206" s="159">
        <v>13.311999999999999</v>
      </c>
      <c r="I206" s="160"/>
      <c r="J206" s="160">
        <f>ROUND(I206*H206,2)</f>
        <v>0</v>
      </c>
      <c r="K206" s="157" t="s">
        <v>122</v>
      </c>
      <c r="L206" s="38"/>
      <c r="M206" s="161" t="s">
        <v>5</v>
      </c>
      <c r="N206" s="162" t="s">
        <v>45</v>
      </c>
      <c r="O206" s="163">
        <v>2.8319999999999999</v>
      </c>
      <c r="P206" s="163">
        <f>O206*H206</f>
        <v>37.699583999999994</v>
      </c>
      <c r="Q206" s="163">
        <v>0.70067999999999997</v>
      </c>
      <c r="R206" s="163">
        <f>Q206*H206</f>
        <v>9.32745216</v>
      </c>
      <c r="S206" s="163">
        <v>0</v>
      </c>
      <c r="T206" s="164">
        <f>S206*H206</f>
        <v>0</v>
      </c>
      <c r="AR206" s="23" t="s">
        <v>123</v>
      </c>
      <c r="AT206" s="23" t="s">
        <v>120</v>
      </c>
      <c r="AU206" s="23" t="s">
        <v>81</v>
      </c>
      <c r="AY206" s="23" t="s">
        <v>118</v>
      </c>
      <c r="BE206" s="165">
        <f>IF(N206="základní",J206,0)</f>
        <v>0</v>
      </c>
      <c r="BF206" s="165">
        <f>IF(N206="snížená",J206,0)</f>
        <v>0</v>
      </c>
      <c r="BG206" s="165">
        <f>IF(N206="zákl. přenesená",J206,0)</f>
        <v>0</v>
      </c>
      <c r="BH206" s="165">
        <f>IF(N206="sníž. přenesená",J206,0)</f>
        <v>0</v>
      </c>
      <c r="BI206" s="165">
        <f>IF(N206="nulová",J206,0)</f>
        <v>0</v>
      </c>
      <c r="BJ206" s="23" t="s">
        <v>80</v>
      </c>
      <c r="BK206" s="165">
        <f>ROUND(I206*H206,2)</f>
        <v>0</v>
      </c>
      <c r="BL206" s="23" t="s">
        <v>123</v>
      </c>
      <c r="BM206" s="23" t="s">
        <v>350</v>
      </c>
    </row>
    <row r="207" spans="2:65" s="13" customFormat="1">
      <c r="B207" s="186"/>
      <c r="D207" s="167" t="s">
        <v>127</v>
      </c>
      <c r="E207" s="187" t="s">
        <v>5</v>
      </c>
      <c r="F207" s="188" t="s">
        <v>345</v>
      </c>
      <c r="H207" s="189" t="s">
        <v>5</v>
      </c>
      <c r="L207" s="186"/>
      <c r="M207" s="190"/>
      <c r="N207" s="191"/>
      <c r="O207" s="191"/>
      <c r="P207" s="191"/>
      <c r="Q207" s="191"/>
      <c r="R207" s="191"/>
      <c r="S207" s="191"/>
      <c r="T207" s="192"/>
      <c r="AT207" s="189" t="s">
        <v>127</v>
      </c>
      <c r="AU207" s="189" t="s">
        <v>81</v>
      </c>
      <c r="AV207" s="13" t="s">
        <v>80</v>
      </c>
      <c r="AW207" s="13" t="s">
        <v>37</v>
      </c>
      <c r="AX207" s="13" t="s">
        <v>74</v>
      </c>
      <c r="AY207" s="189" t="s">
        <v>118</v>
      </c>
    </row>
    <row r="208" spans="2:65" s="11" customFormat="1">
      <c r="B208" s="166"/>
      <c r="D208" s="167" t="s">
        <v>127</v>
      </c>
      <c r="E208" s="168" t="s">
        <v>5</v>
      </c>
      <c r="F208" s="169" t="s">
        <v>351</v>
      </c>
      <c r="H208" s="170">
        <v>13.95</v>
      </c>
      <c r="L208" s="166"/>
      <c r="M208" s="171"/>
      <c r="N208" s="172"/>
      <c r="O208" s="172"/>
      <c r="P208" s="172"/>
      <c r="Q208" s="172"/>
      <c r="R208" s="172"/>
      <c r="S208" s="172"/>
      <c r="T208" s="173"/>
      <c r="AT208" s="168" t="s">
        <v>127</v>
      </c>
      <c r="AU208" s="168" t="s">
        <v>81</v>
      </c>
      <c r="AV208" s="11" t="s">
        <v>81</v>
      </c>
      <c r="AW208" s="11" t="s">
        <v>37</v>
      </c>
      <c r="AX208" s="11" t="s">
        <v>74</v>
      </c>
      <c r="AY208" s="168" t="s">
        <v>118</v>
      </c>
    </row>
    <row r="209" spans="2:65" s="11" customFormat="1">
      <c r="B209" s="166"/>
      <c r="D209" s="167" t="s">
        <v>127</v>
      </c>
      <c r="E209" s="168" t="s">
        <v>5</v>
      </c>
      <c r="F209" s="169" t="s">
        <v>352</v>
      </c>
      <c r="H209" s="170">
        <v>-0.63800000000000001</v>
      </c>
      <c r="L209" s="166"/>
      <c r="M209" s="171"/>
      <c r="N209" s="172"/>
      <c r="O209" s="172"/>
      <c r="P209" s="172"/>
      <c r="Q209" s="172"/>
      <c r="R209" s="172"/>
      <c r="S209" s="172"/>
      <c r="T209" s="173"/>
      <c r="AT209" s="168" t="s">
        <v>127</v>
      </c>
      <c r="AU209" s="168" t="s">
        <v>81</v>
      </c>
      <c r="AV209" s="11" t="s">
        <v>81</v>
      </c>
      <c r="AW209" s="11" t="s">
        <v>37</v>
      </c>
      <c r="AX209" s="11" t="s">
        <v>74</v>
      </c>
      <c r="AY209" s="168" t="s">
        <v>118</v>
      </c>
    </row>
    <row r="210" spans="2:65" s="12" customFormat="1">
      <c r="B210" s="174"/>
      <c r="D210" s="175" t="s">
        <v>127</v>
      </c>
      <c r="E210" s="176" t="s">
        <v>5</v>
      </c>
      <c r="F210" s="177" t="s">
        <v>128</v>
      </c>
      <c r="H210" s="178">
        <v>13.311999999999999</v>
      </c>
      <c r="L210" s="174"/>
      <c r="M210" s="179"/>
      <c r="N210" s="180"/>
      <c r="O210" s="180"/>
      <c r="P210" s="180"/>
      <c r="Q210" s="180"/>
      <c r="R210" s="180"/>
      <c r="S210" s="180"/>
      <c r="T210" s="181"/>
      <c r="AT210" s="182" t="s">
        <v>127</v>
      </c>
      <c r="AU210" s="182" t="s">
        <v>81</v>
      </c>
      <c r="AV210" s="12" t="s">
        <v>123</v>
      </c>
      <c r="AW210" s="12" t="s">
        <v>37</v>
      </c>
      <c r="AX210" s="12" t="s">
        <v>80</v>
      </c>
      <c r="AY210" s="182" t="s">
        <v>118</v>
      </c>
    </row>
    <row r="211" spans="2:65" s="1" customFormat="1" ht="31.5" customHeight="1">
      <c r="B211" s="154"/>
      <c r="C211" s="155" t="s">
        <v>353</v>
      </c>
      <c r="D211" s="155" t="s">
        <v>120</v>
      </c>
      <c r="E211" s="156" t="s">
        <v>354</v>
      </c>
      <c r="F211" s="157" t="s">
        <v>355</v>
      </c>
      <c r="G211" s="158" t="s">
        <v>121</v>
      </c>
      <c r="H211" s="159">
        <v>2</v>
      </c>
      <c r="I211" s="160"/>
      <c r="J211" s="160">
        <f>ROUND(I211*H211,2)</f>
        <v>0</v>
      </c>
      <c r="K211" s="157" t="s">
        <v>122</v>
      </c>
      <c r="L211" s="38"/>
      <c r="M211" s="161" t="s">
        <v>5</v>
      </c>
      <c r="N211" s="162" t="s">
        <v>45</v>
      </c>
      <c r="O211" s="163">
        <v>0.33200000000000002</v>
      </c>
      <c r="P211" s="163">
        <f>O211*H211</f>
        <v>0.66400000000000003</v>
      </c>
      <c r="Q211" s="163">
        <v>0.10745</v>
      </c>
      <c r="R211" s="163">
        <f>Q211*H211</f>
        <v>0.21490000000000001</v>
      </c>
      <c r="S211" s="163">
        <v>0</v>
      </c>
      <c r="T211" s="164">
        <f>S211*H211</f>
        <v>0</v>
      </c>
      <c r="AR211" s="23" t="s">
        <v>123</v>
      </c>
      <c r="AT211" s="23" t="s">
        <v>120</v>
      </c>
      <c r="AU211" s="23" t="s">
        <v>81</v>
      </c>
      <c r="AY211" s="23" t="s">
        <v>118</v>
      </c>
      <c r="BE211" s="165">
        <f>IF(N211="základní",J211,0)</f>
        <v>0</v>
      </c>
      <c r="BF211" s="165">
        <f>IF(N211="snížená",J211,0)</f>
        <v>0</v>
      </c>
      <c r="BG211" s="165">
        <f>IF(N211="zákl. přenesená",J211,0)</f>
        <v>0</v>
      </c>
      <c r="BH211" s="165">
        <f>IF(N211="sníž. přenesená",J211,0)</f>
        <v>0</v>
      </c>
      <c r="BI211" s="165">
        <f>IF(N211="nulová",J211,0)</f>
        <v>0</v>
      </c>
      <c r="BJ211" s="23" t="s">
        <v>80</v>
      </c>
      <c r="BK211" s="165">
        <f>ROUND(I211*H211,2)</f>
        <v>0</v>
      </c>
      <c r="BL211" s="23" t="s">
        <v>123</v>
      </c>
      <c r="BM211" s="23" t="s">
        <v>356</v>
      </c>
    </row>
    <row r="212" spans="2:65" s="1" customFormat="1" ht="31.5" customHeight="1">
      <c r="B212" s="154"/>
      <c r="C212" s="155" t="s">
        <v>357</v>
      </c>
      <c r="D212" s="155" t="s">
        <v>120</v>
      </c>
      <c r="E212" s="156" t="s">
        <v>358</v>
      </c>
      <c r="F212" s="157" t="s">
        <v>359</v>
      </c>
      <c r="G212" s="158" t="s">
        <v>126</v>
      </c>
      <c r="H212" s="159">
        <v>17</v>
      </c>
      <c r="I212" s="160"/>
      <c r="J212" s="160">
        <f>ROUND(I212*H212,2)</f>
        <v>0</v>
      </c>
      <c r="K212" s="157" t="s">
        <v>122</v>
      </c>
      <c r="L212" s="38"/>
      <c r="M212" s="161" t="s">
        <v>5</v>
      </c>
      <c r="N212" s="162" t="s">
        <v>45</v>
      </c>
      <c r="O212" s="163">
        <v>0.55600000000000005</v>
      </c>
      <c r="P212" s="163">
        <f>O212*H212</f>
        <v>9.4520000000000017</v>
      </c>
      <c r="Q212" s="163">
        <v>0.10421999999999999</v>
      </c>
      <c r="R212" s="163">
        <f>Q212*H212</f>
        <v>1.7717399999999999</v>
      </c>
      <c r="S212" s="163">
        <v>0</v>
      </c>
      <c r="T212" s="164">
        <f>S212*H212</f>
        <v>0</v>
      </c>
      <c r="AR212" s="23" t="s">
        <v>123</v>
      </c>
      <c r="AT212" s="23" t="s">
        <v>120</v>
      </c>
      <c r="AU212" s="23" t="s">
        <v>81</v>
      </c>
      <c r="AY212" s="23" t="s">
        <v>118</v>
      </c>
      <c r="BE212" s="165">
        <f>IF(N212="základní",J212,0)</f>
        <v>0</v>
      </c>
      <c r="BF212" s="165">
        <f>IF(N212="snížená",J212,0)</f>
        <v>0</v>
      </c>
      <c r="BG212" s="165">
        <f>IF(N212="zákl. přenesená",J212,0)</f>
        <v>0</v>
      </c>
      <c r="BH212" s="165">
        <f>IF(N212="sníž. přenesená",J212,0)</f>
        <v>0</v>
      </c>
      <c r="BI212" s="165">
        <f>IF(N212="nulová",J212,0)</f>
        <v>0</v>
      </c>
      <c r="BJ212" s="23" t="s">
        <v>80</v>
      </c>
      <c r="BK212" s="165">
        <f>ROUND(I212*H212,2)</f>
        <v>0</v>
      </c>
      <c r="BL212" s="23" t="s">
        <v>123</v>
      </c>
      <c r="BM212" s="23" t="s">
        <v>360</v>
      </c>
    </row>
    <row r="213" spans="2:65" s="13" customFormat="1">
      <c r="B213" s="186"/>
      <c r="D213" s="167" t="s">
        <v>127</v>
      </c>
      <c r="E213" s="187" t="s">
        <v>5</v>
      </c>
      <c r="F213" s="188" t="s">
        <v>345</v>
      </c>
      <c r="H213" s="189" t="s">
        <v>5</v>
      </c>
      <c r="L213" s="186"/>
      <c r="M213" s="190"/>
      <c r="N213" s="191"/>
      <c r="O213" s="191"/>
      <c r="P213" s="191"/>
      <c r="Q213" s="191"/>
      <c r="R213" s="191"/>
      <c r="S213" s="191"/>
      <c r="T213" s="192"/>
      <c r="AT213" s="189" t="s">
        <v>127</v>
      </c>
      <c r="AU213" s="189" t="s">
        <v>81</v>
      </c>
      <c r="AV213" s="13" t="s">
        <v>80</v>
      </c>
      <c r="AW213" s="13" t="s">
        <v>37</v>
      </c>
      <c r="AX213" s="13" t="s">
        <v>74</v>
      </c>
      <c r="AY213" s="189" t="s">
        <v>118</v>
      </c>
    </row>
    <row r="214" spans="2:65" s="11" customFormat="1">
      <c r="B214" s="166"/>
      <c r="D214" s="175" t="s">
        <v>127</v>
      </c>
      <c r="E214" s="183" t="s">
        <v>5</v>
      </c>
      <c r="F214" s="184" t="s">
        <v>361</v>
      </c>
      <c r="H214" s="185">
        <v>17</v>
      </c>
      <c r="L214" s="166"/>
      <c r="M214" s="171"/>
      <c r="N214" s="172"/>
      <c r="O214" s="172"/>
      <c r="P214" s="172"/>
      <c r="Q214" s="172"/>
      <c r="R214" s="172"/>
      <c r="S214" s="172"/>
      <c r="T214" s="173"/>
      <c r="AT214" s="168" t="s">
        <v>127</v>
      </c>
      <c r="AU214" s="168" t="s">
        <v>81</v>
      </c>
      <c r="AV214" s="11" t="s">
        <v>81</v>
      </c>
      <c r="AW214" s="11" t="s">
        <v>37</v>
      </c>
      <c r="AX214" s="11" t="s">
        <v>80</v>
      </c>
      <c r="AY214" s="168" t="s">
        <v>118</v>
      </c>
    </row>
    <row r="215" spans="2:65" s="1" customFormat="1" ht="22.5" customHeight="1">
      <c r="B215" s="154"/>
      <c r="C215" s="155" t="s">
        <v>362</v>
      </c>
      <c r="D215" s="155" t="s">
        <v>120</v>
      </c>
      <c r="E215" s="156" t="s">
        <v>363</v>
      </c>
      <c r="F215" s="157" t="s">
        <v>364</v>
      </c>
      <c r="G215" s="158" t="s">
        <v>124</v>
      </c>
      <c r="H215" s="159">
        <v>10</v>
      </c>
      <c r="I215" s="160"/>
      <c r="J215" s="160">
        <f>ROUND(I215*H215,2)</f>
        <v>0</v>
      </c>
      <c r="K215" s="157" t="s">
        <v>122</v>
      </c>
      <c r="L215" s="38"/>
      <c r="M215" s="161" t="s">
        <v>5</v>
      </c>
      <c r="N215" s="162" t="s">
        <v>45</v>
      </c>
      <c r="O215" s="163">
        <v>0.2</v>
      </c>
      <c r="P215" s="163">
        <f>O215*H215</f>
        <v>2</v>
      </c>
      <c r="Q215" s="163">
        <v>1.3999999999999999E-4</v>
      </c>
      <c r="R215" s="163">
        <f>Q215*H215</f>
        <v>1.3999999999999998E-3</v>
      </c>
      <c r="S215" s="163">
        <v>0</v>
      </c>
      <c r="T215" s="164">
        <f>S215*H215</f>
        <v>0</v>
      </c>
      <c r="AR215" s="23" t="s">
        <v>123</v>
      </c>
      <c r="AT215" s="23" t="s">
        <v>120</v>
      </c>
      <c r="AU215" s="23" t="s">
        <v>81</v>
      </c>
      <c r="AY215" s="23" t="s">
        <v>118</v>
      </c>
      <c r="BE215" s="165">
        <f>IF(N215="základní",J215,0)</f>
        <v>0</v>
      </c>
      <c r="BF215" s="165">
        <f>IF(N215="snížená",J215,0)</f>
        <v>0</v>
      </c>
      <c r="BG215" s="165">
        <f>IF(N215="zákl. přenesená",J215,0)</f>
        <v>0</v>
      </c>
      <c r="BH215" s="165">
        <f>IF(N215="sníž. přenesená",J215,0)</f>
        <v>0</v>
      </c>
      <c r="BI215" s="165">
        <f>IF(N215="nulová",J215,0)</f>
        <v>0</v>
      </c>
      <c r="BJ215" s="23" t="s">
        <v>80</v>
      </c>
      <c r="BK215" s="165">
        <f>ROUND(I215*H215,2)</f>
        <v>0</v>
      </c>
      <c r="BL215" s="23" t="s">
        <v>123</v>
      </c>
      <c r="BM215" s="23" t="s">
        <v>365</v>
      </c>
    </row>
    <row r="216" spans="2:65" s="11" customFormat="1">
      <c r="B216" s="166"/>
      <c r="D216" s="175" t="s">
        <v>127</v>
      </c>
      <c r="E216" s="183" t="s">
        <v>5</v>
      </c>
      <c r="F216" s="184" t="s">
        <v>366</v>
      </c>
      <c r="H216" s="185">
        <v>10</v>
      </c>
      <c r="L216" s="166"/>
      <c r="M216" s="171"/>
      <c r="N216" s="172"/>
      <c r="O216" s="172"/>
      <c r="P216" s="172"/>
      <c r="Q216" s="172"/>
      <c r="R216" s="172"/>
      <c r="S216" s="172"/>
      <c r="T216" s="173"/>
      <c r="AT216" s="168" t="s">
        <v>127</v>
      </c>
      <c r="AU216" s="168" t="s">
        <v>81</v>
      </c>
      <c r="AV216" s="11" t="s">
        <v>81</v>
      </c>
      <c r="AW216" s="11" t="s">
        <v>37</v>
      </c>
      <c r="AX216" s="11" t="s">
        <v>80</v>
      </c>
      <c r="AY216" s="168" t="s">
        <v>118</v>
      </c>
    </row>
    <row r="217" spans="2:65" s="1" customFormat="1" ht="31.5" customHeight="1">
      <c r="B217" s="154"/>
      <c r="C217" s="155" t="s">
        <v>367</v>
      </c>
      <c r="D217" s="155" t="s">
        <v>120</v>
      </c>
      <c r="E217" s="156" t="s">
        <v>368</v>
      </c>
      <c r="F217" s="157" t="s">
        <v>369</v>
      </c>
      <c r="G217" s="158" t="s">
        <v>126</v>
      </c>
      <c r="H217" s="159">
        <v>4.7080000000000002</v>
      </c>
      <c r="I217" s="160"/>
      <c r="J217" s="160">
        <f>ROUND(I217*H217,2)</f>
        <v>0</v>
      </c>
      <c r="K217" s="157" t="s">
        <v>122</v>
      </c>
      <c r="L217" s="38"/>
      <c r="M217" s="161" t="s">
        <v>5</v>
      </c>
      <c r="N217" s="162" t="s">
        <v>45</v>
      </c>
      <c r="O217" s="163">
        <v>0.52500000000000002</v>
      </c>
      <c r="P217" s="163">
        <f>O217*H217</f>
        <v>2.4717000000000002</v>
      </c>
      <c r="Q217" s="163">
        <v>6.9819999999999993E-2</v>
      </c>
      <c r="R217" s="163">
        <f>Q217*H217</f>
        <v>0.32871255999999999</v>
      </c>
      <c r="S217" s="163">
        <v>0</v>
      </c>
      <c r="T217" s="164">
        <f>S217*H217</f>
        <v>0</v>
      </c>
      <c r="AR217" s="23" t="s">
        <v>123</v>
      </c>
      <c r="AT217" s="23" t="s">
        <v>120</v>
      </c>
      <c r="AU217" s="23" t="s">
        <v>81</v>
      </c>
      <c r="AY217" s="23" t="s">
        <v>118</v>
      </c>
      <c r="BE217" s="165">
        <f>IF(N217="základní",J217,0)</f>
        <v>0</v>
      </c>
      <c r="BF217" s="165">
        <f>IF(N217="snížená",J217,0)</f>
        <v>0</v>
      </c>
      <c r="BG217" s="165">
        <f>IF(N217="zákl. přenesená",J217,0)</f>
        <v>0</v>
      </c>
      <c r="BH217" s="165">
        <f>IF(N217="sníž. přenesená",J217,0)</f>
        <v>0</v>
      </c>
      <c r="BI217" s="165">
        <f>IF(N217="nulová",J217,0)</f>
        <v>0</v>
      </c>
      <c r="BJ217" s="23" t="s">
        <v>80</v>
      </c>
      <c r="BK217" s="165">
        <f>ROUND(I217*H217,2)</f>
        <v>0</v>
      </c>
      <c r="BL217" s="23" t="s">
        <v>123</v>
      </c>
      <c r="BM217" s="23" t="s">
        <v>370</v>
      </c>
    </row>
    <row r="218" spans="2:65" s="13" customFormat="1">
      <c r="B218" s="186"/>
      <c r="D218" s="167" t="s">
        <v>127</v>
      </c>
      <c r="E218" s="187" t="s">
        <v>5</v>
      </c>
      <c r="F218" s="188" t="s">
        <v>371</v>
      </c>
      <c r="H218" s="189" t="s">
        <v>5</v>
      </c>
      <c r="L218" s="186"/>
      <c r="M218" s="190"/>
      <c r="N218" s="191"/>
      <c r="O218" s="191"/>
      <c r="P218" s="191"/>
      <c r="Q218" s="191"/>
      <c r="R218" s="191"/>
      <c r="S218" s="191"/>
      <c r="T218" s="192"/>
      <c r="AT218" s="189" t="s">
        <v>127</v>
      </c>
      <c r="AU218" s="189" t="s">
        <v>81</v>
      </c>
      <c r="AV218" s="13" t="s">
        <v>80</v>
      </c>
      <c r="AW218" s="13" t="s">
        <v>37</v>
      </c>
      <c r="AX218" s="13" t="s">
        <v>74</v>
      </c>
      <c r="AY218" s="189" t="s">
        <v>118</v>
      </c>
    </row>
    <row r="219" spans="2:65" s="11" customFormat="1" ht="27">
      <c r="B219" s="166"/>
      <c r="D219" s="167" t="s">
        <v>127</v>
      </c>
      <c r="E219" s="168" t="s">
        <v>5</v>
      </c>
      <c r="F219" s="169" t="s">
        <v>372</v>
      </c>
      <c r="H219" s="170">
        <v>4.7080000000000002</v>
      </c>
      <c r="L219" s="166"/>
      <c r="M219" s="171"/>
      <c r="N219" s="172"/>
      <c r="O219" s="172"/>
      <c r="P219" s="172"/>
      <c r="Q219" s="172"/>
      <c r="R219" s="172"/>
      <c r="S219" s="172"/>
      <c r="T219" s="173"/>
      <c r="AT219" s="168" t="s">
        <v>127</v>
      </c>
      <c r="AU219" s="168" t="s">
        <v>81</v>
      </c>
      <c r="AV219" s="11" t="s">
        <v>81</v>
      </c>
      <c r="AW219" s="11" t="s">
        <v>37</v>
      </c>
      <c r="AX219" s="11" t="s">
        <v>80</v>
      </c>
      <c r="AY219" s="168" t="s">
        <v>118</v>
      </c>
    </row>
    <row r="220" spans="2:65" s="10" customFormat="1" ht="29.85" customHeight="1">
      <c r="B220" s="141"/>
      <c r="D220" s="151" t="s">
        <v>73</v>
      </c>
      <c r="E220" s="152" t="s">
        <v>123</v>
      </c>
      <c r="F220" s="152" t="s">
        <v>373</v>
      </c>
      <c r="J220" s="153">
        <f>BK220</f>
        <v>0</v>
      </c>
      <c r="L220" s="141"/>
      <c r="M220" s="145"/>
      <c r="N220" s="146"/>
      <c r="O220" s="146"/>
      <c r="P220" s="147">
        <f>SUM(P221:P254)</f>
        <v>19.438051999999999</v>
      </c>
      <c r="Q220" s="146"/>
      <c r="R220" s="147">
        <f>SUM(R221:R254)</f>
        <v>3.3747291599999998</v>
      </c>
      <c r="S220" s="146"/>
      <c r="T220" s="148">
        <f>SUM(T221:T254)</f>
        <v>0</v>
      </c>
      <c r="AR220" s="142" t="s">
        <v>80</v>
      </c>
      <c r="AT220" s="149" t="s">
        <v>73</v>
      </c>
      <c r="AU220" s="149" t="s">
        <v>80</v>
      </c>
      <c r="AY220" s="142" t="s">
        <v>118</v>
      </c>
      <c r="BK220" s="150">
        <f>SUM(BK221:BK254)</f>
        <v>0</v>
      </c>
    </row>
    <row r="221" spans="2:65" s="1" customFormat="1" ht="22.5" customHeight="1">
      <c r="B221" s="154"/>
      <c r="C221" s="155" t="s">
        <v>374</v>
      </c>
      <c r="D221" s="155" t="s">
        <v>120</v>
      </c>
      <c r="E221" s="156" t="s">
        <v>375</v>
      </c>
      <c r="F221" s="157" t="s">
        <v>376</v>
      </c>
      <c r="G221" s="158" t="s">
        <v>129</v>
      </c>
      <c r="H221" s="159">
        <v>1.141</v>
      </c>
      <c r="I221" s="160"/>
      <c r="J221" s="160">
        <f>ROUND(I221*H221,2)</f>
        <v>0</v>
      </c>
      <c r="K221" s="157" t="s">
        <v>122</v>
      </c>
      <c r="L221" s="38"/>
      <c r="M221" s="161" t="s">
        <v>5</v>
      </c>
      <c r="N221" s="162" t="s">
        <v>45</v>
      </c>
      <c r="O221" s="163">
        <v>1.448</v>
      </c>
      <c r="P221" s="163">
        <f>O221*H221</f>
        <v>1.6521679999999999</v>
      </c>
      <c r="Q221" s="163">
        <v>2.4533999999999998</v>
      </c>
      <c r="R221" s="163">
        <f>Q221*H221</f>
        <v>2.7993294</v>
      </c>
      <c r="S221" s="163">
        <v>0</v>
      </c>
      <c r="T221" s="164">
        <f>S221*H221</f>
        <v>0</v>
      </c>
      <c r="AR221" s="23" t="s">
        <v>123</v>
      </c>
      <c r="AT221" s="23" t="s">
        <v>120</v>
      </c>
      <c r="AU221" s="23" t="s">
        <v>81</v>
      </c>
      <c r="AY221" s="23" t="s">
        <v>118</v>
      </c>
      <c r="BE221" s="165">
        <f>IF(N221="základní",J221,0)</f>
        <v>0</v>
      </c>
      <c r="BF221" s="165">
        <f>IF(N221="snížená",J221,0)</f>
        <v>0</v>
      </c>
      <c r="BG221" s="165">
        <f>IF(N221="zákl. přenesená",J221,0)</f>
        <v>0</v>
      </c>
      <c r="BH221" s="165">
        <f>IF(N221="sníž. přenesená",J221,0)</f>
        <v>0</v>
      </c>
      <c r="BI221" s="165">
        <f>IF(N221="nulová",J221,0)</f>
        <v>0</v>
      </c>
      <c r="BJ221" s="23" t="s">
        <v>80</v>
      </c>
      <c r="BK221" s="165">
        <f>ROUND(I221*H221,2)</f>
        <v>0</v>
      </c>
      <c r="BL221" s="23" t="s">
        <v>123</v>
      </c>
      <c r="BM221" s="23" t="s">
        <v>377</v>
      </c>
    </row>
    <row r="222" spans="2:65" s="13" customFormat="1">
      <c r="B222" s="186"/>
      <c r="D222" s="167" t="s">
        <v>127</v>
      </c>
      <c r="E222" s="187" t="s">
        <v>5</v>
      </c>
      <c r="F222" s="188" t="s">
        <v>378</v>
      </c>
      <c r="H222" s="189" t="s">
        <v>5</v>
      </c>
      <c r="L222" s="186"/>
      <c r="M222" s="190"/>
      <c r="N222" s="191"/>
      <c r="O222" s="191"/>
      <c r="P222" s="191"/>
      <c r="Q222" s="191"/>
      <c r="R222" s="191"/>
      <c r="S222" s="191"/>
      <c r="T222" s="192"/>
      <c r="AT222" s="189" t="s">
        <v>127</v>
      </c>
      <c r="AU222" s="189" t="s">
        <v>81</v>
      </c>
      <c r="AV222" s="13" t="s">
        <v>80</v>
      </c>
      <c r="AW222" s="13" t="s">
        <v>37</v>
      </c>
      <c r="AX222" s="13" t="s">
        <v>74</v>
      </c>
      <c r="AY222" s="189" t="s">
        <v>118</v>
      </c>
    </row>
    <row r="223" spans="2:65" s="11" customFormat="1">
      <c r="B223" s="166"/>
      <c r="D223" s="167" t="s">
        <v>127</v>
      </c>
      <c r="E223" s="168" t="s">
        <v>5</v>
      </c>
      <c r="F223" s="169" t="s">
        <v>379</v>
      </c>
      <c r="H223" s="170">
        <v>0.34899999999999998</v>
      </c>
      <c r="L223" s="166"/>
      <c r="M223" s="171"/>
      <c r="N223" s="172"/>
      <c r="O223" s="172"/>
      <c r="P223" s="172"/>
      <c r="Q223" s="172"/>
      <c r="R223" s="172"/>
      <c r="S223" s="172"/>
      <c r="T223" s="173"/>
      <c r="AT223" s="168" t="s">
        <v>127</v>
      </c>
      <c r="AU223" s="168" t="s">
        <v>81</v>
      </c>
      <c r="AV223" s="11" t="s">
        <v>81</v>
      </c>
      <c r="AW223" s="11" t="s">
        <v>37</v>
      </c>
      <c r="AX223" s="11" t="s">
        <v>74</v>
      </c>
      <c r="AY223" s="168" t="s">
        <v>118</v>
      </c>
    </row>
    <row r="224" spans="2:65" s="11" customFormat="1">
      <c r="B224" s="166"/>
      <c r="D224" s="167" t="s">
        <v>127</v>
      </c>
      <c r="E224" s="168" t="s">
        <v>5</v>
      </c>
      <c r="F224" s="169" t="s">
        <v>380</v>
      </c>
      <c r="H224" s="170">
        <v>0.29799999999999999</v>
      </c>
      <c r="L224" s="166"/>
      <c r="M224" s="171"/>
      <c r="N224" s="172"/>
      <c r="O224" s="172"/>
      <c r="P224" s="172"/>
      <c r="Q224" s="172"/>
      <c r="R224" s="172"/>
      <c r="S224" s="172"/>
      <c r="T224" s="173"/>
      <c r="AT224" s="168" t="s">
        <v>127</v>
      </c>
      <c r="AU224" s="168" t="s">
        <v>81</v>
      </c>
      <c r="AV224" s="11" t="s">
        <v>81</v>
      </c>
      <c r="AW224" s="11" t="s">
        <v>37</v>
      </c>
      <c r="AX224" s="11" t="s">
        <v>74</v>
      </c>
      <c r="AY224" s="168" t="s">
        <v>118</v>
      </c>
    </row>
    <row r="225" spans="2:65" s="11" customFormat="1">
      <c r="B225" s="166"/>
      <c r="D225" s="167" t="s">
        <v>127</v>
      </c>
      <c r="E225" s="168" t="s">
        <v>5</v>
      </c>
      <c r="F225" s="169" t="s">
        <v>381</v>
      </c>
      <c r="H225" s="170">
        <v>0.315</v>
      </c>
      <c r="L225" s="166"/>
      <c r="M225" s="171"/>
      <c r="N225" s="172"/>
      <c r="O225" s="172"/>
      <c r="P225" s="172"/>
      <c r="Q225" s="172"/>
      <c r="R225" s="172"/>
      <c r="S225" s="172"/>
      <c r="T225" s="173"/>
      <c r="AT225" s="168" t="s">
        <v>127</v>
      </c>
      <c r="AU225" s="168" t="s">
        <v>81</v>
      </c>
      <c r="AV225" s="11" t="s">
        <v>81</v>
      </c>
      <c r="AW225" s="11" t="s">
        <v>37</v>
      </c>
      <c r="AX225" s="11" t="s">
        <v>74</v>
      </c>
      <c r="AY225" s="168" t="s">
        <v>118</v>
      </c>
    </row>
    <row r="226" spans="2:65" s="11" customFormat="1">
      <c r="B226" s="166"/>
      <c r="D226" s="167" t="s">
        <v>127</v>
      </c>
      <c r="E226" s="168" t="s">
        <v>5</v>
      </c>
      <c r="F226" s="169" t="s">
        <v>382</v>
      </c>
      <c r="H226" s="170">
        <v>0</v>
      </c>
      <c r="L226" s="166"/>
      <c r="M226" s="171"/>
      <c r="N226" s="172"/>
      <c r="O226" s="172"/>
      <c r="P226" s="172"/>
      <c r="Q226" s="172"/>
      <c r="R226" s="172"/>
      <c r="S226" s="172"/>
      <c r="T226" s="173"/>
      <c r="AT226" s="168" t="s">
        <v>127</v>
      </c>
      <c r="AU226" s="168" t="s">
        <v>81</v>
      </c>
      <c r="AV226" s="11" t="s">
        <v>81</v>
      </c>
      <c r="AW226" s="11" t="s">
        <v>37</v>
      </c>
      <c r="AX226" s="11" t="s">
        <v>74</v>
      </c>
      <c r="AY226" s="168" t="s">
        <v>118</v>
      </c>
    </row>
    <row r="227" spans="2:65" s="11" customFormat="1">
      <c r="B227" s="166"/>
      <c r="D227" s="167" t="s">
        <v>127</v>
      </c>
      <c r="E227" s="168" t="s">
        <v>5</v>
      </c>
      <c r="F227" s="169" t="s">
        <v>383</v>
      </c>
      <c r="H227" s="170">
        <v>0.17899999999999999</v>
      </c>
      <c r="L227" s="166"/>
      <c r="M227" s="171"/>
      <c r="N227" s="172"/>
      <c r="O227" s="172"/>
      <c r="P227" s="172"/>
      <c r="Q227" s="172"/>
      <c r="R227" s="172"/>
      <c r="S227" s="172"/>
      <c r="T227" s="173"/>
      <c r="AT227" s="168" t="s">
        <v>127</v>
      </c>
      <c r="AU227" s="168" t="s">
        <v>81</v>
      </c>
      <c r="AV227" s="11" t="s">
        <v>81</v>
      </c>
      <c r="AW227" s="11" t="s">
        <v>37</v>
      </c>
      <c r="AX227" s="11" t="s">
        <v>74</v>
      </c>
      <c r="AY227" s="168" t="s">
        <v>118</v>
      </c>
    </row>
    <row r="228" spans="2:65" s="12" customFormat="1">
      <c r="B228" s="174"/>
      <c r="D228" s="175" t="s">
        <v>127</v>
      </c>
      <c r="E228" s="176" t="s">
        <v>5</v>
      </c>
      <c r="F228" s="177" t="s">
        <v>128</v>
      </c>
      <c r="H228" s="178">
        <v>1.141</v>
      </c>
      <c r="L228" s="174"/>
      <c r="M228" s="179"/>
      <c r="N228" s="180"/>
      <c r="O228" s="180"/>
      <c r="P228" s="180"/>
      <c r="Q228" s="180"/>
      <c r="R228" s="180"/>
      <c r="S228" s="180"/>
      <c r="T228" s="181"/>
      <c r="AT228" s="182" t="s">
        <v>127</v>
      </c>
      <c r="AU228" s="182" t="s">
        <v>81</v>
      </c>
      <c r="AV228" s="12" t="s">
        <v>123</v>
      </c>
      <c r="AW228" s="12" t="s">
        <v>37</v>
      </c>
      <c r="AX228" s="12" t="s">
        <v>80</v>
      </c>
      <c r="AY228" s="182" t="s">
        <v>118</v>
      </c>
    </row>
    <row r="229" spans="2:65" s="1" customFormat="1" ht="22.5" customHeight="1">
      <c r="B229" s="154"/>
      <c r="C229" s="155" t="s">
        <v>384</v>
      </c>
      <c r="D229" s="155" t="s">
        <v>120</v>
      </c>
      <c r="E229" s="156" t="s">
        <v>385</v>
      </c>
      <c r="F229" s="157" t="s">
        <v>386</v>
      </c>
      <c r="G229" s="158" t="s">
        <v>126</v>
      </c>
      <c r="H229" s="159">
        <v>10.07</v>
      </c>
      <c r="I229" s="160"/>
      <c r="J229" s="160">
        <f>ROUND(I229*H229,2)</f>
        <v>0</v>
      </c>
      <c r="K229" s="157" t="s">
        <v>122</v>
      </c>
      <c r="L229" s="38"/>
      <c r="M229" s="161" t="s">
        <v>5</v>
      </c>
      <c r="N229" s="162" t="s">
        <v>45</v>
      </c>
      <c r="O229" s="163">
        <v>0.68100000000000005</v>
      </c>
      <c r="P229" s="163">
        <f>O229*H229</f>
        <v>6.8576700000000006</v>
      </c>
      <c r="Q229" s="163">
        <v>5.1900000000000002E-3</v>
      </c>
      <c r="R229" s="163">
        <f>Q229*H229</f>
        <v>5.2263300000000006E-2</v>
      </c>
      <c r="S229" s="163">
        <v>0</v>
      </c>
      <c r="T229" s="164">
        <f>S229*H229</f>
        <v>0</v>
      </c>
      <c r="AR229" s="23" t="s">
        <v>123</v>
      </c>
      <c r="AT229" s="23" t="s">
        <v>120</v>
      </c>
      <c r="AU229" s="23" t="s">
        <v>81</v>
      </c>
      <c r="AY229" s="23" t="s">
        <v>118</v>
      </c>
      <c r="BE229" s="165">
        <f>IF(N229="základní",J229,0)</f>
        <v>0</v>
      </c>
      <c r="BF229" s="165">
        <f>IF(N229="snížená",J229,0)</f>
        <v>0</v>
      </c>
      <c r="BG229" s="165">
        <f>IF(N229="zákl. přenesená",J229,0)</f>
        <v>0</v>
      </c>
      <c r="BH229" s="165">
        <f>IF(N229="sníž. přenesená",J229,0)</f>
        <v>0</v>
      </c>
      <c r="BI229" s="165">
        <f>IF(N229="nulová",J229,0)</f>
        <v>0</v>
      </c>
      <c r="BJ229" s="23" t="s">
        <v>80</v>
      </c>
      <c r="BK229" s="165">
        <f>ROUND(I229*H229,2)</f>
        <v>0</v>
      </c>
      <c r="BL229" s="23" t="s">
        <v>123</v>
      </c>
      <c r="BM229" s="23" t="s">
        <v>387</v>
      </c>
    </row>
    <row r="230" spans="2:65" s="13" customFormat="1">
      <c r="B230" s="186"/>
      <c r="D230" s="167" t="s">
        <v>127</v>
      </c>
      <c r="E230" s="187" t="s">
        <v>5</v>
      </c>
      <c r="F230" s="188" t="s">
        <v>378</v>
      </c>
      <c r="H230" s="189" t="s">
        <v>5</v>
      </c>
      <c r="L230" s="186"/>
      <c r="M230" s="190"/>
      <c r="N230" s="191"/>
      <c r="O230" s="191"/>
      <c r="P230" s="191"/>
      <c r="Q230" s="191"/>
      <c r="R230" s="191"/>
      <c r="S230" s="191"/>
      <c r="T230" s="192"/>
      <c r="AT230" s="189" t="s">
        <v>127</v>
      </c>
      <c r="AU230" s="189" t="s">
        <v>81</v>
      </c>
      <c r="AV230" s="13" t="s">
        <v>80</v>
      </c>
      <c r="AW230" s="13" t="s">
        <v>37</v>
      </c>
      <c r="AX230" s="13" t="s">
        <v>74</v>
      </c>
      <c r="AY230" s="189" t="s">
        <v>118</v>
      </c>
    </row>
    <row r="231" spans="2:65" s="11" customFormat="1">
      <c r="B231" s="166"/>
      <c r="D231" s="167" t="s">
        <v>127</v>
      </c>
      <c r="E231" s="168" t="s">
        <v>5</v>
      </c>
      <c r="F231" s="169" t="s">
        <v>388</v>
      </c>
      <c r="H231" s="170">
        <v>2.79</v>
      </c>
      <c r="L231" s="166"/>
      <c r="M231" s="171"/>
      <c r="N231" s="172"/>
      <c r="O231" s="172"/>
      <c r="P231" s="172"/>
      <c r="Q231" s="172"/>
      <c r="R231" s="172"/>
      <c r="S231" s="172"/>
      <c r="T231" s="173"/>
      <c r="AT231" s="168" t="s">
        <v>127</v>
      </c>
      <c r="AU231" s="168" t="s">
        <v>81</v>
      </c>
      <c r="AV231" s="11" t="s">
        <v>81</v>
      </c>
      <c r="AW231" s="11" t="s">
        <v>37</v>
      </c>
      <c r="AX231" s="11" t="s">
        <v>74</v>
      </c>
      <c r="AY231" s="168" t="s">
        <v>118</v>
      </c>
    </row>
    <row r="232" spans="2:65" s="11" customFormat="1">
      <c r="B232" s="166"/>
      <c r="D232" s="167" t="s">
        <v>127</v>
      </c>
      <c r="E232" s="168" t="s">
        <v>5</v>
      </c>
      <c r="F232" s="169" t="s">
        <v>389</v>
      </c>
      <c r="H232" s="170">
        <v>2.38</v>
      </c>
      <c r="L232" s="166"/>
      <c r="M232" s="171"/>
      <c r="N232" s="172"/>
      <c r="O232" s="172"/>
      <c r="P232" s="172"/>
      <c r="Q232" s="172"/>
      <c r="R232" s="172"/>
      <c r="S232" s="172"/>
      <c r="T232" s="173"/>
      <c r="AT232" s="168" t="s">
        <v>127</v>
      </c>
      <c r="AU232" s="168" t="s">
        <v>81</v>
      </c>
      <c r="AV232" s="11" t="s">
        <v>81</v>
      </c>
      <c r="AW232" s="11" t="s">
        <v>37</v>
      </c>
      <c r="AX232" s="11" t="s">
        <v>74</v>
      </c>
      <c r="AY232" s="168" t="s">
        <v>118</v>
      </c>
    </row>
    <row r="233" spans="2:65" s="11" customFormat="1">
      <c r="B233" s="166"/>
      <c r="D233" s="167" t="s">
        <v>127</v>
      </c>
      <c r="E233" s="168" t="s">
        <v>5</v>
      </c>
      <c r="F233" s="169" t="s">
        <v>390</v>
      </c>
      <c r="H233" s="170">
        <v>2.52</v>
      </c>
      <c r="L233" s="166"/>
      <c r="M233" s="171"/>
      <c r="N233" s="172"/>
      <c r="O233" s="172"/>
      <c r="P233" s="172"/>
      <c r="Q233" s="172"/>
      <c r="R233" s="172"/>
      <c r="S233" s="172"/>
      <c r="T233" s="173"/>
      <c r="AT233" s="168" t="s">
        <v>127</v>
      </c>
      <c r="AU233" s="168" t="s">
        <v>81</v>
      </c>
      <c r="AV233" s="11" t="s">
        <v>81</v>
      </c>
      <c r="AW233" s="11" t="s">
        <v>37</v>
      </c>
      <c r="AX233" s="11" t="s">
        <v>74</v>
      </c>
      <c r="AY233" s="168" t="s">
        <v>118</v>
      </c>
    </row>
    <row r="234" spans="2:65" s="11" customFormat="1">
      <c r="B234" s="166"/>
      <c r="D234" s="167" t="s">
        <v>127</v>
      </c>
      <c r="E234" s="168" t="s">
        <v>5</v>
      </c>
      <c r="F234" s="169" t="s">
        <v>382</v>
      </c>
      <c r="H234" s="170">
        <v>0</v>
      </c>
      <c r="L234" s="166"/>
      <c r="M234" s="171"/>
      <c r="N234" s="172"/>
      <c r="O234" s="172"/>
      <c r="P234" s="172"/>
      <c r="Q234" s="172"/>
      <c r="R234" s="172"/>
      <c r="S234" s="172"/>
      <c r="T234" s="173"/>
      <c r="AT234" s="168" t="s">
        <v>127</v>
      </c>
      <c r="AU234" s="168" t="s">
        <v>81</v>
      </c>
      <c r="AV234" s="11" t="s">
        <v>81</v>
      </c>
      <c r="AW234" s="11" t="s">
        <v>37</v>
      </c>
      <c r="AX234" s="11" t="s">
        <v>74</v>
      </c>
      <c r="AY234" s="168" t="s">
        <v>118</v>
      </c>
    </row>
    <row r="235" spans="2:65" s="11" customFormat="1">
      <c r="B235" s="166"/>
      <c r="D235" s="167" t="s">
        <v>127</v>
      </c>
      <c r="E235" s="168" t="s">
        <v>5</v>
      </c>
      <c r="F235" s="169" t="s">
        <v>391</v>
      </c>
      <c r="H235" s="170">
        <v>2.38</v>
      </c>
      <c r="L235" s="166"/>
      <c r="M235" s="171"/>
      <c r="N235" s="172"/>
      <c r="O235" s="172"/>
      <c r="P235" s="172"/>
      <c r="Q235" s="172"/>
      <c r="R235" s="172"/>
      <c r="S235" s="172"/>
      <c r="T235" s="173"/>
      <c r="AT235" s="168" t="s">
        <v>127</v>
      </c>
      <c r="AU235" s="168" t="s">
        <v>81</v>
      </c>
      <c r="AV235" s="11" t="s">
        <v>81</v>
      </c>
      <c r="AW235" s="11" t="s">
        <v>37</v>
      </c>
      <c r="AX235" s="11" t="s">
        <v>74</v>
      </c>
      <c r="AY235" s="168" t="s">
        <v>118</v>
      </c>
    </row>
    <row r="236" spans="2:65" s="12" customFormat="1">
      <c r="B236" s="174"/>
      <c r="D236" s="175" t="s">
        <v>127</v>
      </c>
      <c r="E236" s="176" t="s">
        <v>5</v>
      </c>
      <c r="F236" s="177" t="s">
        <v>128</v>
      </c>
      <c r="H236" s="178">
        <v>10.07</v>
      </c>
      <c r="L236" s="174"/>
      <c r="M236" s="179"/>
      <c r="N236" s="180"/>
      <c r="O236" s="180"/>
      <c r="P236" s="180"/>
      <c r="Q236" s="180"/>
      <c r="R236" s="180"/>
      <c r="S236" s="180"/>
      <c r="T236" s="181"/>
      <c r="AT236" s="182" t="s">
        <v>127</v>
      </c>
      <c r="AU236" s="182" t="s">
        <v>81</v>
      </c>
      <c r="AV236" s="12" t="s">
        <v>123</v>
      </c>
      <c r="AW236" s="12" t="s">
        <v>37</v>
      </c>
      <c r="AX236" s="12" t="s">
        <v>80</v>
      </c>
      <c r="AY236" s="182" t="s">
        <v>118</v>
      </c>
    </row>
    <row r="237" spans="2:65" s="1" customFormat="1" ht="22.5" customHeight="1">
      <c r="B237" s="154"/>
      <c r="C237" s="155" t="s">
        <v>392</v>
      </c>
      <c r="D237" s="155" t="s">
        <v>120</v>
      </c>
      <c r="E237" s="156" t="s">
        <v>393</v>
      </c>
      <c r="F237" s="157" t="s">
        <v>394</v>
      </c>
      <c r="G237" s="158" t="s">
        <v>126</v>
      </c>
      <c r="H237" s="159">
        <v>10.07</v>
      </c>
      <c r="I237" s="160"/>
      <c r="J237" s="160">
        <f>ROUND(I237*H237,2)</f>
        <v>0</v>
      </c>
      <c r="K237" s="157" t="s">
        <v>122</v>
      </c>
      <c r="L237" s="38"/>
      <c r="M237" s="161" t="s">
        <v>5</v>
      </c>
      <c r="N237" s="162" t="s">
        <v>45</v>
      </c>
      <c r="O237" s="163">
        <v>0.24</v>
      </c>
      <c r="P237" s="163">
        <f>O237*H237</f>
        <v>2.4167999999999998</v>
      </c>
      <c r="Q237" s="163">
        <v>0</v>
      </c>
      <c r="R237" s="163">
        <f>Q237*H237</f>
        <v>0</v>
      </c>
      <c r="S237" s="163">
        <v>0</v>
      </c>
      <c r="T237" s="164">
        <f>S237*H237</f>
        <v>0</v>
      </c>
      <c r="AR237" s="23" t="s">
        <v>123</v>
      </c>
      <c r="AT237" s="23" t="s">
        <v>120</v>
      </c>
      <c r="AU237" s="23" t="s">
        <v>81</v>
      </c>
      <c r="AY237" s="23" t="s">
        <v>118</v>
      </c>
      <c r="BE237" s="165">
        <f>IF(N237="základní",J237,0)</f>
        <v>0</v>
      </c>
      <c r="BF237" s="165">
        <f>IF(N237="snížená",J237,0)</f>
        <v>0</v>
      </c>
      <c r="BG237" s="165">
        <f>IF(N237="zákl. přenesená",J237,0)</f>
        <v>0</v>
      </c>
      <c r="BH237" s="165">
        <f>IF(N237="sníž. přenesená",J237,0)</f>
        <v>0</v>
      </c>
      <c r="BI237" s="165">
        <f>IF(N237="nulová",J237,0)</f>
        <v>0</v>
      </c>
      <c r="BJ237" s="23" t="s">
        <v>80</v>
      </c>
      <c r="BK237" s="165">
        <f>ROUND(I237*H237,2)</f>
        <v>0</v>
      </c>
      <c r="BL237" s="23" t="s">
        <v>123</v>
      </c>
      <c r="BM237" s="23" t="s">
        <v>395</v>
      </c>
    </row>
    <row r="238" spans="2:65" s="1" customFormat="1" ht="22.5" customHeight="1">
      <c r="B238" s="154"/>
      <c r="C238" s="155" t="s">
        <v>396</v>
      </c>
      <c r="D238" s="155" t="s">
        <v>120</v>
      </c>
      <c r="E238" s="156" t="s">
        <v>397</v>
      </c>
      <c r="F238" s="157" t="s">
        <v>398</v>
      </c>
      <c r="G238" s="158" t="s">
        <v>136</v>
      </c>
      <c r="H238" s="159">
        <v>0.14099999999999999</v>
      </c>
      <c r="I238" s="160"/>
      <c r="J238" s="160">
        <f>ROUND(I238*H238,2)</f>
        <v>0</v>
      </c>
      <c r="K238" s="157" t="s">
        <v>122</v>
      </c>
      <c r="L238" s="38"/>
      <c r="M238" s="161" t="s">
        <v>5</v>
      </c>
      <c r="N238" s="162" t="s">
        <v>45</v>
      </c>
      <c r="O238" s="163">
        <v>37.704000000000001</v>
      </c>
      <c r="P238" s="163">
        <f>O238*H238</f>
        <v>5.3162639999999994</v>
      </c>
      <c r="Q238" s="163">
        <v>1.0525599999999999</v>
      </c>
      <c r="R238" s="163">
        <f>Q238*H238</f>
        <v>0.14841095999999998</v>
      </c>
      <c r="S238" s="163">
        <v>0</v>
      </c>
      <c r="T238" s="164">
        <f>S238*H238</f>
        <v>0</v>
      </c>
      <c r="AR238" s="23" t="s">
        <v>123</v>
      </c>
      <c r="AT238" s="23" t="s">
        <v>120</v>
      </c>
      <c r="AU238" s="23" t="s">
        <v>81</v>
      </c>
      <c r="AY238" s="23" t="s">
        <v>118</v>
      </c>
      <c r="BE238" s="165">
        <f>IF(N238="základní",J238,0)</f>
        <v>0</v>
      </c>
      <c r="BF238" s="165">
        <f>IF(N238="snížená",J238,0)</f>
        <v>0</v>
      </c>
      <c r="BG238" s="165">
        <f>IF(N238="zákl. přenesená",J238,0)</f>
        <v>0</v>
      </c>
      <c r="BH238" s="165">
        <f>IF(N238="sníž. přenesená",J238,0)</f>
        <v>0</v>
      </c>
      <c r="BI238" s="165">
        <f>IF(N238="nulová",J238,0)</f>
        <v>0</v>
      </c>
      <c r="BJ238" s="23" t="s">
        <v>80</v>
      </c>
      <c r="BK238" s="165">
        <f>ROUND(I238*H238,2)</f>
        <v>0</v>
      </c>
      <c r="BL238" s="23" t="s">
        <v>123</v>
      </c>
      <c r="BM238" s="23" t="s">
        <v>399</v>
      </c>
    </row>
    <row r="239" spans="2:65" s="13" customFormat="1">
      <c r="B239" s="186"/>
      <c r="D239" s="167" t="s">
        <v>127</v>
      </c>
      <c r="E239" s="187" t="s">
        <v>5</v>
      </c>
      <c r="F239" s="188" t="s">
        <v>378</v>
      </c>
      <c r="H239" s="189" t="s">
        <v>5</v>
      </c>
      <c r="L239" s="186"/>
      <c r="M239" s="190"/>
      <c r="N239" s="191"/>
      <c r="O239" s="191"/>
      <c r="P239" s="191"/>
      <c r="Q239" s="191"/>
      <c r="R239" s="191"/>
      <c r="S239" s="191"/>
      <c r="T239" s="192"/>
      <c r="AT239" s="189" t="s">
        <v>127</v>
      </c>
      <c r="AU239" s="189" t="s">
        <v>81</v>
      </c>
      <c r="AV239" s="13" t="s">
        <v>80</v>
      </c>
      <c r="AW239" s="13" t="s">
        <v>37</v>
      </c>
      <c r="AX239" s="13" t="s">
        <v>74</v>
      </c>
      <c r="AY239" s="189" t="s">
        <v>118</v>
      </c>
    </row>
    <row r="240" spans="2:65" s="11" customFormat="1">
      <c r="B240" s="166"/>
      <c r="D240" s="175" t="s">
        <v>127</v>
      </c>
      <c r="E240" s="183" t="s">
        <v>5</v>
      </c>
      <c r="F240" s="184" t="s">
        <v>400</v>
      </c>
      <c r="H240" s="185">
        <v>0.14099999999999999</v>
      </c>
      <c r="L240" s="166"/>
      <c r="M240" s="171"/>
      <c r="N240" s="172"/>
      <c r="O240" s="172"/>
      <c r="P240" s="172"/>
      <c r="Q240" s="172"/>
      <c r="R240" s="172"/>
      <c r="S240" s="172"/>
      <c r="T240" s="173"/>
      <c r="AT240" s="168" t="s">
        <v>127</v>
      </c>
      <c r="AU240" s="168" t="s">
        <v>81</v>
      </c>
      <c r="AV240" s="11" t="s">
        <v>81</v>
      </c>
      <c r="AW240" s="11" t="s">
        <v>37</v>
      </c>
      <c r="AX240" s="11" t="s">
        <v>80</v>
      </c>
      <c r="AY240" s="168" t="s">
        <v>118</v>
      </c>
    </row>
    <row r="241" spans="2:65" s="1" customFormat="1" ht="44.25" customHeight="1">
      <c r="B241" s="154"/>
      <c r="C241" s="155" t="s">
        <v>401</v>
      </c>
      <c r="D241" s="155" t="s">
        <v>120</v>
      </c>
      <c r="E241" s="156" t="s">
        <v>402</v>
      </c>
      <c r="F241" s="157" t="s">
        <v>403</v>
      </c>
      <c r="G241" s="158" t="s">
        <v>129</v>
      </c>
      <c r="H241" s="159">
        <v>0.15</v>
      </c>
      <c r="I241" s="160"/>
      <c r="J241" s="160">
        <f>ROUND(I241*H241,2)</f>
        <v>0</v>
      </c>
      <c r="K241" s="157" t="s">
        <v>122</v>
      </c>
      <c r="L241" s="38"/>
      <c r="M241" s="161" t="s">
        <v>5</v>
      </c>
      <c r="N241" s="162" t="s">
        <v>45</v>
      </c>
      <c r="O241" s="163">
        <v>1.1519999999999999</v>
      </c>
      <c r="P241" s="163">
        <f>O241*H241</f>
        <v>0.17279999999999998</v>
      </c>
      <c r="Q241" s="163">
        <v>2.45336</v>
      </c>
      <c r="R241" s="163">
        <f>Q241*H241</f>
        <v>0.368004</v>
      </c>
      <c r="S241" s="163">
        <v>0</v>
      </c>
      <c r="T241" s="164">
        <f>S241*H241</f>
        <v>0</v>
      </c>
      <c r="AR241" s="23" t="s">
        <v>123</v>
      </c>
      <c r="AT241" s="23" t="s">
        <v>120</v>
      </c>
      <c r="AU241" s="23" t="s">
        <v>81</v>
      </c>
      <c r="AY241" s="23" t="s">
        <v>118</v>
      </c>
      <c r="BE241" s="165">
        <f>IF(N241="základní",J241,0)</f>
        <v>0</v>
      </c>
      <c r="BF241" s="165">
        <f>IF(N241="snížená",J241,0)</f>
        <v>0</v>
      </c>
      <c r="BG241" s="165">
        <f>IF(N241="zákl. přenesená",J241,0)</f>
        <v>0</v>
      </c>
      <c r="BH241" s="165">
        <f>IF(N241="sníž. přenesená",J241,0)</f>
        <v>0</v>
      </c>
      <c r="BI241" s="165">
        <f>IF(N241="nulová",J241,0)</f>
        <v>0</v>
      </c>
      <c r="BJ241" s="23" t="s">
        <v>80</v>
      </c>
      <c r="BK241" s="165">
        <f>ROUND(I241*H241,2)</f>
        <v>0</v>
      </c>
      <c r="BL241" s="23" t="s">
        <v>123</v>
      </c>
      <c r="BM241" s="23" t="s">
        <v>404</v>
      </c>
    </row>
    <row r="242" spans="2:65" s="13" customFormat="1">
      <c r="B242" s="186"/>
      <c r="D242" s="167" t="s">
        <v>127</v>
      </c>
      <c r="E242" s="187" t="s">
        <v>5</v>
      </c>
      <c r="F242" s="188" t="s">
        <v>378</v>
      </c>
      <c r="H242" s="189" t="s">
        <v>5</v>
      </c>
      <c r="L242" s="186"/>
      <c r="M242" s="190"/>
      <c r="N242" s="191"/>
      <c r="O242" s="191"/>
      <c r="P242" s="191"/>
      <c r="Q242" s="191"/>
      <c r="R242" s="191"/>
      <c r="S242" s="191"/>
      <c r="T242" s="192"/>
      <c r="AT242" s="189" t="s">
        <v>127</v>
      </c>
      <c r="AU242" s="189" t="s">
        <v>81</v>
      </c>
      <c r="AV242" s="13" t="s">
        <v>80</v>
      </c>
      <c r="AW242" s="13" t="s">
        <v>37</v>
      </c>
      <c r="AX242" s="13" t="s">
        <v>74</v>
      </c>
      <c r="AY242" s="189" t="s">
        <v>118</v>
      </c>
    </row>
    <row r="243" spans="2:65" s="11" customFormat="1">
      <c r="B243" s="166"/>
      <c r="D243" s="167" t="s">
        <v>127</v>
      </c>
      <c r="E243" s="168" t="s">
        <v>5</v>
      </c>
      <c r="F243" s="169" t="s">
        <v>405</v>
      </c>
      <c r="H243" s="170">
        <v>0.15</v>
      </c>
      <c r="L243" s="166"/>
      <c r="M243" s="171"/>
      <c r="N243" s="172"/>
      <c r="O243" s="172"/>
      <c r="P243" s="172"/>
      <c r="Q243" s="172"/>
      <c r="R243" s="172"/>
      <c r="S243" s="172"/>
      <c r="T243" s="173"/>
      <c r="AT243" s="168" t="s">
        <v>127</v>
      </c>
      <c r="AU243" s="168" t="s">
        <v>81</v>
      </c>
      <c r="AV243" s="11" t="s">
        <v>81</v>
      </c>
      <c r="AW243" s="11" t="s">
        <v>37</v>
      </c>
      <c r="AX243" s="11" t="s">
        <v>74</v>
      </c>
      <c r="AY243" s="168" t="s">
        <v>118</v>
      </c>
    </row>
    <row r="244" spans="2:65" s="12" customFormat="1">
      <c r="B244" s="174"/>
      <c r="D244" s="175" t="s">
        <v>127</v>
      </c>
      <c r="E244" s="176" t="s">
        <v>5</v>
      </c>
      <c r="F244" s="177" t="s">
        <v>128</v>
      </c>
      <c r="H244" s="178">
        <v>0.15</v>
      </c>
      <c r="L244" s="174"/>
      <c r="M244" s="179"/>
      <c r="N244" s="180"/>
      <c r="O244" s="180"/>
      <c r="P244" s="180"/>
      <c r="Q244" s="180"/>
      <c r="R244" s="180"/>
      <c r="S244" s="180"/>
      <c r="T244" s="181"/>
      <c r="AT244" s="182" t="s">
        <v>127</v>
      </c>
      <c r="AU244" s="182" t="s">
        <v>81</v>
      </c>
      <c r="AV244" s="12" t="s">
        <v>123</v>
      </c>
      <c r="AW244" s="12" t="s">
        <v>37</v>
      </c>
      <c r="AX244" s="12" t="s">
        <v>80</v>
      </c>
      <c r="AY244" s="182" t="s">
        <v>118</v>
      </c>
    </row>
    <row r="245" spans="2:65" s="1" customFormat="1" ht="57" customHeight="1">
      <c r="B245" s="154"/>
      <c r="C245" s="155" t="s">
        <v>406</v>
      </c>
      <c r="D245" s="155" t="s">
        <v>120</v>
      </c>
      <c r="E245" s="156" t="s">
        <v>407</v>
      </c>
      <c r="F245" s="157" t="s">
        <v>408</v>
      </c>
      <c r="G245" s="158" t="s">
        <v>126</v>
      </c>
      <c r="H245" s="159">
        <v>1.95</v>
      </c>
      <c r="I245" s="160"/>
      <c r="J245" s="160">
        <f>ROUND(I245*H245,2)</f>
        <v>0</v>
      </c>
      <c r="K245" s="157" t="s">
        <v>122</v>
      </c>
      <c r="L245" s="38"/>
      <c r="M245" s="161" t="s">
        <v>5</v>
      </c>
      <c r="N245" s="162" t="s">
        <v>45</v>
      </c>
      <c r="O245" s="163">
        <v>0.81899999999999995</v>
      </c>
      <c r="P245" s="163">
        <f>O245*H245</f>
        <v>1.5970499999999999</v>
      </c>
      <c r="Q245" s="163">
        <v>7.6999999999999996E-4</v>
      </c>
      <c r="R245" s="163">
        <f>Q245*H245</f>
        <v>1.5014999999999998E-3</v>
      </c>
      <c r="S245" s="163">
        <v>0</v>
      </c>
      <c r="T245" s="164">
        <f>S245*H245</f>
        <v>0</v>
      </c>
      <c r="AR245" s="23" t="s">
        <v>123</v>
      </c>
      <c r="AT245" s="23" t="s">
        <v>120</v>
      </c>
      <c r="AU245" s="23" t="s">
        <v>81</v>
      </c>
      <c r="AY245" s="23" t="s">
        <v>118</v>
      </c>
      <c r="BE245" s="165">
        <f>IF(N245="základní",J245,0)</f>
        <v>0</v>
      </c>
      <c r="BF245" s="165">
        <f>IF(N245="snížená",J245,0)</f>
        <v>0</v>
      </c>
      <c r="BG245" s="165">
        <f>IF(N245="zákl. přenesená",J245,0)</f>
        <v>0</v>
      </c>
      <c r="BH245" s="165">
        <f>IF(N245="sníž. přenesená",J245,0)</f>
        <v>0</v>
      </c>
      <c r="BI245" s="165">
        <f>IF(N245="nulová",J245,0)</f>
        <v>0</v>
      </c>
      <c r="BJ245" s="23" t="s">
        <v>80</v>
      </c>
      <c r="BK245" s="165">
        <f>ROUND(I245*H245,2)</f>
        <v>0</v>
      </c>
      <c r="BL245" s="23" t="s">
        <v>123</v>
      </c>
      <c r="BM245" s="23" t="s">
        <v>409</v>
      </c>
    </row>
    <row r="246" spans="2:65" s="13" customFormat="1">
      <c r="B246" s="186"/>
      <c r="D246" s="167" t="s">
        <v>127</v>
      </c>
      <c r="E246" s="187" t="s">
        <v>5</v>
      </c>
      <c r="F246" s="188" t="s">
        <v>378</v>
      </c>
      <c r="H246" s="189" t="s">
        <v>5</v>
      </c>
      <c r="L246" s="186"/>
      <c r="M246" s="190"/>
      <c r="N246" s="191"/>
      <c r="O246" s="191"/>
      <c r="P246" s="191"/>
      <c r="Q246" s="191"/>
      <c r="R246" s="191"/>
      <c r="S246" s="191"/>
      <c r="T246" s="192"/>
      <c r="AT246" s="189" t="s">
        <v>127</v>
      </c>
      <c r="AU246" s="189" t="s">
        <v>81</v>
      </c>
      <c r="AV246" s="13" t="s">
        <v>80</v>
      </c>
      <c r="AW246" s="13" t="s">
        <v>37</v>
      </c>
      <c r="AX246" s="13" t="s">
        <v>74</v>
      </c>
      <c r="AY246" s="189" t="s">
        <v>118</v>
      </c>
    </row>
    <row r="247" spans="2:65" s="11" customFormat="1">
      <c r="B247" s="166"/>
      <c r="D247" s="167" t="s">
        <v>127</v>
      </c>
      <c r="E247" s="168" t="s">
        <v>5</v>
      </c>
      <c r="F247" s="169" t="s">
        <v>410</v>
      </c>
      <c r="H247" s="170">
        <v>1.95</v>
      </c>
      <c r="L247" s="166"/>
      <c r="M247" s="171"/>
      <c r="N247" s="172"/>
      <c r="O247" s="172"/>
      <c r="P247" s="172"/>
      <c r="Q247" s="172"/>
      <c r="R247" s="172"/>
      <c r="S247" s="172"/>
      <c r="T247" s="173"/>
      <c r="AT247" s="168" t="s">
        <v>127</v>
      </c>
      <c r="AU247" s="168" t="s">
        <v>81</v>
      </c>
      <c r="AV247" s="11" t="s">
        <v>81</v>
      </c>
      <c r="AW247" s="11" t="s">
        <v>37</v>
      </c>
      <c r="AX247" s="11" t="s">
        <v>74</v>
      </c>
      <c r="AY247" s="168" t="s">
        <v>118</v>
      </c>
    </row>
    <row r="248" spans="2:65" s="12" customFormat="1">
      <c r="B248" s="174"/>
      <c r="D248" s="175" t="s">
        <v>127</v>
      </c>
      <c r="E248" s="176" t="s">
        <v>5</v>
      </c>
      <c r="F248" s="177" t="s">
        <v>128</v>
      </c>
      <c r="H248" s="178">
        <v>1.95</v>
      </c>
      <c r="L248" s="174"/>
      <c r="M248" s="179"/>
      <c r="N248" s="180"/>
      <c r="O248" s="180"/>
      <c r="P248" s="180"/>
      <c r="Q248" s="180"/>
      <c r="R248" s="180"/>
      <c r="S248" s="180"/>
      <c r="T248" s="181"/>
      <c r="AT248" s="182" t="s">
        <v>127</v>
      </c>
      <c r="AU248" s="182" t="s">
        <v>81</v>
      </c>
      <c r="AV248" s="12" t="s">
        <v>123</v>
      </c>
      <c r="AW248" s="12" t="s">
        <v>37</v>
      </c>
      <c r="AX248" s="12" t="s">
        <v>80</v>
      </c>
      <c r="AY248" s="182" t="s">
        <v>118</v>
      </c>
    </row>
    <row r="249" spans="2:65" s="1" customFormat="1" ht="57" customHeight="1">
      <c r="B249" s="154"/>
      <c r="C249" s="155" t="s">
        <v>411</v>
      </c>
      <c r="D249" s="155" t="s">
        <v>120</v>
      </c>
      <c r="E249" s="156" t="s">
        <v>412</v>
      </c>
      <c r="F249" s="157" t="s">
        <v>413</v>
      </c>
      <c r="G249" s="158" t="s">
        <v>126</v>
      </c>
      <c r="H249" s="159">
        <v>1.95</v>
      </c>
      <c r="I249" s="160"/>
      <c r="J249" s="160">
        <f>ROUND(I249*H249,2)</f>
        <v>0</v>
      </c>
      <c r="K249" s="157" t="s">
        <v>122</v>
      </c>
      <c r="L249" s="38"/>
      <c r="M249" s="161" t="s">
        <v>5</v>
      </c>
      <c r="N249" s="162" t="s">
        <v>45</v>
      </c>
      <c r="O249" s="163">
        <v>0.32900000000000001</v>
      </c>
      <c r="P249" s="163">
        <f>O249*H249</f>
        <v>0.64155000000000006</v>
      </c>
      <c r="Q249" s="163">
        <v>0</v>
      </c>
      <c r="R249" s="163">
        <f>Q249*H249</f>
        <v>0</v>
      </c>
      <c r="S249" s="163">
        <v>0</v>
      </c>
      <c r="T249" s="164">
        <f>S249*H249</f>
        <v>0</v>
      </c>
      <c r="AR249" s="23" t="s">
        <v>123</v>
      </c>
      <c r="AT249" s="23" t="s">
        <v>120</v>
      </c>
      <c r="AU249" s="23" t="s">
        <v>81</v>
      </c>
      <c r="AY249" s="23" t="s">
        <v>118</v>
      </c>
      <c r="BE249" s="165">
        <f>IF(N249="základní",J249,0)</f>
        <v>0</v>
      </c>
      <c r="BF249" s="165">
        <f>IF(N249="snížená",J249,0)</f>
        <v>0</v>
      </c>
      <c r="BG249" s="165">
        <f>IF(N249="zákl. přenesená",J249,0)</f>
        <v>0</v>
      </c>
      <c r="BH249" s="165">
        <f>IF(N249="sníž. přenesená",J249,0)</f>
        <v>0</v>
      </c>
      <c r="BI249" s="165">
        <f>IF(N249="nulová",J249,0)</f>
        <v>0</v>
      </c>
      <c r="BJ249" s="23" t="s">
        <v>80</v>
      </c>
      <c r="BK249" s="165">
        <f>ROUND(I249*H249,2)</f>
        <v>0</v>
      </c>
      <c r="BL249" s="23" t="s">
        <v>123</v>
      </c>
      <c r="BM249" s="23" t="s">
        <v>414</v>
      </c>
    </row>
    <row r="250" spans="2:65" s="1" customFormat="1" ht="44.25" customHeight="1">
      <c r="B250" s="154"/>
      <c r="C250" s="155" t="s">
        <v>415</v>
      </c>
      <c r="D250" s="155" t="s">
        <v>120</v>
      </c>
      <c r="E250" s="156" t="s">
        <v>416</v>
      </c>
      <c r="F250" s="157" t="s">
        <v>417</v>
      </c>
      <c r="G250" s="158" t="s">
        <v>126</v>
      </c>
      <c r="H250" s="159">
        <v>0.75</v>
      </c>
      <c r="I250" s="160"/>
      <c r="J250" s="160">
        <f>ROUND(I250*H250,2)</f>
        <v>0</v>
      </c>
      <c r="K250" s="157" t="s">
        <v>122</v>
      </c>
      <c r="L250" s="38"/>
      <c r="M250" s="161" t="s">
        <v>5</v>
      </c>
      <c r="N250" s="162" t="s">
        <v>45</v>
      </c>
      <c r="O250" s="163">
        <v>0.77500000000000002</v>
      </c>
      <c r="P250" s="163">
        <f>O250*H250</f>
        <v>0.58125000000000004</v>
      </c>
      <c r="Q250" s="163">
        <v>6.96E-3</v>
      </c>
      <c r="R250" s="163">
        <f>Q250*H250</f>
        <v>5.2199999999999998E-3</v>
      </c>
      <c r="S250" s="163">
        <v>0</v>
      </c>
      <c r="T250" s="164">
        <f>S250*H250</f>
        <v>0</v>
      </c>
      <c r="AR250" s="23" t="s">
        <v>123</v>
      </c>
      <c r="AT250" s="23" t="s">
        <v>120</v>
      </c>
      <c r="AU250" s="23" t="s">
        <v>81</v>
      </c>
      <c r="AY250" s="23" t="s">
        <v>118</v>
      </c>
      <c r="BE250" s="165">
        <f>IF(N250="základní",J250,0)</f>
        <v>0</v>
      </c>
      <c r="BF250" s="165">
        <f>IF(N250="snížená",J250,0)</f>
        <v>0</v>
      </c>
      <c r="BG250" s="165">
        <f>IF(N250="zákl. přenesená",J250,0)</f>
        <v>0</v>
      </c>
      <c r="BH250" s="165">
        <f>IF(N250="sníž. přenesená",J250,0)</f>
        <v>0</v>
      </c>
      <c r="BI250" s="165">
        <f>IF(N250="nulová",J250,0)</f>
        <v>0</v>
      </c>
      <c r="BJ250" s="23" t="s">
        <v>80</v>
      </c>
      <c r="BK250" s="165">
        <f>ROUND(I250*H250,2)</f>
        <v>0</v>
      </c>
      <c r="BL250" s="23" t="s">
        <v>123</v>
      </c>
      <c r="BM250" s="23" t="s">
        <v>418</v>
      </c>
    </row>
    <row r="251" spans="2:65" s="13" customFormat="1">
      <c r="B251" s="186"/>
      <c r="D251" s="167" t="s">
        <v>127</v>
      </c>
      <c r="E251" s="187" t="s">
        <v>5</v>
      </c>
      <c r="F251" s="188" t="s">
        <v>378</v>
      </c>
      <c r="H251" s="189" t="s">
        <v>5</v>
      </c>
      <c r="L251" s="186"/>
      <c r="M251" s="190"/>
      <c r="N251" s="191"/>
      <c r="O251" s="191"/>
      <c r="P251" s="191"/>
      <c r="Q251" s="191"/>
      <c r="R251" s="191"/>
      <c r="S251" s="191"/>
      <c r="T251" s="192"/>
      <c r="AT251" s="189" t="s">
        <v>127</v>
      </c>
      <c r="AU251" s="189" t="s">
        <v>81</v>
      </c>
      <c r="AV251" s="13" t="s">
        <v>80</v>
      </c>
      <c r="AW251" s="13" t="s">
        <v>37</v>
      </c>
      <c r="AX251" s="13" t="s">
        <v>74</v>
      </c>
      <c r="AY251" s="189" t="s">
        <v>118</v>
      </c>
    </row>
    <row r="252" spans="2:65" s="11" customFormat="1">
      <c r="B252" s="166"/>
      <c r="D252" s="167" t="s">
        <v>127</v>
      </c>
      <c r="E252" s="168" t="s">
        <v>5</v>
      </c>
      <c r="F252" s="169" t="s">
        <v>419</v>
      </c>
      <c r="H252" s="170">
        <v>0.75</v>
      </c>
      <c r="L252" s="166"/>
      <c r="M252" s="171"/>
      <c r="N252" s="172"/>
      <c r="O252" s="172"/>
      <c r="P252" s="172"/>
      <c r="Q252" s="172"/>
      <c r="R252" s="172"/>
      <c r="S252" s="172"/>
      <c r="T252" s="173"/>
      <c r="AT252" s="168" t="s">
        <v>127</v>
      </c>
      <c r="AU252" s="168" t="s">
        <v>81</v>
      </c>
      <c r="AV252" s="11" t="s">
        <v>81</v>
      </c>
      <c r="AW252" s="11" t="s">
        <v>37</v>
      </c>
      <c r="AX252" s="11" t="s">
        <v>74</v>
      </c>
      <c r="AY252" s="168" t="s">
        <v>118</v>
      </c>
    </row>
    <row r="253" spans="2:65" s="12" customFormat="1">
      <c r="B253" s="174"/>
      <c r="D253" s="175" t="s">
        <v>127</v>
      </c>
      <c r="E253" s="176" t="s">
        <v>5</v>
      </c>
      <c r="F253" s="177" t="s">
        <v>128</v>
      </c>
      <c r="H253" s="178">
        <v>0.75</v>
      </c>
      <c r="L253" s="174"/>
      <c r="M253" s="179"/>
      <c r="N253" s="180"/>
      <c r="O253" s="180"/>
      <c r="P253" s="180"/>
      <c r="Q253" s="180"/>
      <c r="R253" s="180"/>
      <c r="S253" s="180"/>
      <c r="T253" s="181"/>
      <c r="AT253" s="182" t="s">
        <v>127</v>
      </c>
      <c r="AU253" s="182" t="s">
        <v>81</v>
      </c>
      <c r="AV253" s="12" t="s">
        <v>123</v>
      </c>
      <c r="AW253" s="12" t="s">
        <v>37</v>
      </c>
      <c r="AX253" s="12" t="s">
        <v>80</v>
      </c>
      <c r="AY253" s="182" t="s">
        <v>118</v>
      </c>
    </row>
    <row r="254" spans="2:65" s="1" customFormat="1" ht="44.25" customHeight="1">
      <c r="B254" s="154"/>
      <c r="C254" s="155" t="s">
        <v>420</v>
      </c>
      <c r="D254" s="155" t="s">
        <v>120</v>
      </c>
      <c r="E254" s="156" t="s">
        <v>421</v>
      </c>
      <c r="F254" s="157" t="s">
        <v>422</v>
      </c>
      <c r="G254" s="158" t="s">
        <v>126</v>
      </c>
      <c r="H254" s="159">
        <v>0.75</v>
      </c>
      <c r="I254" s="160"/>
      <c r="J254" s="160">
        <f>ROUND(I254*H254,2)</f>
        <v>0</v>
      </c>
      <c r="K254" s="157" t="s">
        <v>122</v>
      </c>
      <c r="L254" s="38"/>
      <c r="M254" s="161" t="s">
        <v>5</v>
      </c>
      <c r="N254" s="162" t="s">
        <v>45</v>
      </c>
      <c r="O254" s="163">
        <v>0.27</v>
      </c>
      <c r="P254" s="163">
        <f>O254*H254</f>
        <v>0.20250000000000001</v>
      </c>
      <c r="Q254" s="163">
        <v>0</v>
      </c>
      <c r="R254" s="163">
        <f>Q254*H254</f>
        <v>0</v>
      </c>
      <c r="S254" s="163">
        <v>0</v>
      </c>
      <c r="T254" s="164">
        <f>S254*H254</f>
        <v>0</v>
      </c>
      <c r="AR254" s="23" t="s">
        <v>123</v>
      </c>
      <c r="AT254" s="23" t="s">
        <v>120</v>
      </c>
      <c r="AU254" s="23" t="s">
        <v>81</v>
      </c>
      <c r="AY254" s="23" t="s">
        <v>118</v>
      </c>
      <c r="BE254" s="165">
        <f>IF(N254="základní",J254,0)</f>
        <v>0</v>
      </c>
      <c r="BF254" s="165">
        <f>IF(N254="snížená",J254,0)</f>
        <v>0</v>
      </c>
      <c r="BG254" s="165">
        <f>IF(N254="zákl. přenesená",J254,0)</f>
        <v>0</v>
      </c>
      <c r="BH254" s="165">
        <f>IF(N254="sníž. přenesená",J254,0)</f>
        <v>0</v>
      </c>
      <c r="BI254" s="165">
        <f>IF(N254="nulová",J254,0)</f>
        <v>0</v>
      </c>
      <c r="BJ254" s="23" t="s">
        <v>80</v>
      </c>
      <c r="BK254" s="165">
        <f>ROUND(I254*H254,2)</f>
        <v>0</v>
      </c>
      <c r="BL254" s="23" t="s">
        <v>123</v>
      </c>
      <c r="BM254" s="23" t="s">
        <v>423</v>
      </c>
    </row>
    <row r="255" spans="2:65" s="10" customFormat="1" ht="29.85" customHeight="1">
      <c r="B255" s="141"/>
      <c r="D255" s="151" t="s">
        <v>73</v>
      </c>
      <c r="E255" s="152" t="s">
        <v>130</v>
      </c>
      <c r="F255" s="152" t="s">
        <v>424</v>
      </c>
      <c r="J255" s="153">
        <f>BK255</f>
        <v>0</v>
      </c>
      <c r="L255" s="141"/>
      <c r="M255" s="145"/>
      <c r="N255" s="146"/>
      <c r="O255" s="146"/>
      <c r="P255" s="147">
        <f>SUM(P256:P286)</f>
        <v>37.972614</v>
      </c>
      <c r="Q255" s="146"/>
      <c r="R255" s="147">
        <f>SUM(R256:R286)</f>
        <v>26.040904600000005</v>
      </c>
      <c r="S255" s="146"/>
      <c r="T255" s="148">
        <f>SUM(T256:T286)</f>
        <v>0</v>
      </c>
      <c r="AR255" s="142" t="s">
        <v>80</v>
      </c>
      <c r="AT255" s="149" t="s">
        <v>73</v>
      </c>
      <c r="AU255" s="149" t="s">
        <v>80</v>
      </c>
      <c r="AY255" s="142" t="s">
        <v>118</v>
      </c>
      <c r="BK255" s="150">
        <f>SUM(BK256:BK286)</f>
        <v>0</v>
      </c>
    </row>
    <row r="256" spans="2:65" s="1" customFormat="1" ht="22.5" customHeight="1">
      <c r="B256" s="154"/>
      <c r="C256" s="155" t="s">
        <v>425</v>
      </c>
      <c r="D256" s="155" t="s">
        <v>120</v>
      </c>
      <c r="E256" s="156" t="s">
        <v>215</v>
      </c>
      <c r="F256" s="157" t="s">
        <v>216</v>
      </c>
      <c r="G256" s="158" t="s">
        <v>126</v>
      </c>
      <c r="H256" s="159">
        <v>40.89</v>
      </c>
      <c r="I256" s="160"/>
      <c r="J256" s="160">
        <f>ROUND(I256*H256,2)</f>
        <v>0</v>
      </c>
      <c r="K256" s="157" t="s">
        <v>122</v>
      </c>
      <c r="L256" s="38"/>
      <c r="M256" s="161" t="s">
        <v>5</v>
      </c>
      <c r="N256" s="162" t="s">
        <v>45</v>
      </c>
      <c r="O256" s="163">
        <v>1.7999999999999999E-2</v>
      </c>
      <c r="P256" s="163">
        <f>O256*H256</f>
        <v>0.73602000000000001</v>
      </c>
      <c r="Q256" s="163">
        <v>0</v>
      </c>
      <c r="R256" s="163">
        <f>Q256*H256</f>
        <v>0</v>
      </c>
      <c r="S256" s="163">
        <v>0</v>
      </c>
      <c r="T256" s="164">
        <f>S256*H256</f>
        <v>0</v>
      </c>
      <c r="AR256" s="23" t="s">
        <v>123</v>
      </c>
      <c r="AT256" s="23" t="s">
        <v>120</v>
      </c>
      <c r="AU256" s="23" t="s">
        <v>81</v>
      </c>
      <c r="AY256" s="23" t="s">
        <v>118</v>
      </c>
      <c r="BE256" s="165">
        <f>IF(N256="základní",J256,0)</f>
        <v>0</v>
      </c>
      <c r="BF256" s="165">
        <f>IF(N256="snížená",J256,0)</f>
        <v>0</v>
      </c>
      <c r="BG256" s="165">
        <f>IF(N256="zákl. přenesená",J256,0)</f>
        <v>0</v>
      </c>
      <c r="BH256" s="165">
        <f>IF(N256="sníž. přenesená",J256,0)</f>
        <v>0</v>
      </c>
      <c r="BI256" s="165">
        <f>IF(N256="nulová",J256,0)</f>
        <v>0</v>
      </c>
      <c r="BJ256" s="23" t="s">
        <v>80</v>
      </c>
      <c r="BK256" s="165">
        <f>ROUND(I256*H256,2)</f>
        <v>0</v>
      </c>
      <c r="BL256" s="23" t="s">
        <v>123</v>
      </c>
      <c r="BM256" s="23" t="s">
        <v>426</v>
      </c>
    </row>
    <row r="257" spans="2:65" s="11" customFormat="1">
      <c r="B257" s="166"/>
      <c r="D257" s="175" t="s">
        <v>127</v>
      </c>
      <c r="E257" s="183" t="s">
        <v>5</v>
      </c>
      <c r="F257" s="184" t="s">
        <v>427</v>
      </c>
      <c r="H257" s="185">
        <v>40.89</v>
      </c>
      <c r="L257" s="166"/>
      <c r="M257" s="171"/>
      <c r="N257" s="172"/>
      <c r="O257" s="172"/>
      <c r="P257" s="172"/>
      <c r="Q257" s="172"/>
      <c r="R257" s="172"/>
      <c r="S257" s="172"/>
      <c r="T257" s="173"/>
      <c r="AT257" s="168" t="s">
        <v>127</v>
      </c>
      <c r="AU257" s="168" t="s">
        <v>81</v>
      </c>
      <c r="AV257" s="11" t="s">
        <v>81</v>
      </c>
      <c r="AW257" s="11" t="s">
        <v>37</v>
      </c>
      <c r="AX257" s="11" t="s">
        <v>80</v>
      </c>
      <c r="AY257" s="168" t="s">
        <v>118</v>
      </c>
    </row>
    <row r="258" spans="2:65" s="1" customFormat="1" ht="31.5" customHeight="1">
      <c r="B258" s="154"/>
      <c r="C258" s="155" t="s">
        <v>428</v>
      </c>
      <c r="D258" s="155" t="s">
        <v>120</v>
      </c>
      <c r="E258" s="156" t="s">
        <v>429</v>
      </c>
      <c r="F258" s="157" t="s">
        <v>430</v>
      </c>
      <c r="G258" s="158" t="s">
        <v>126</v>
      </c>
      <c r="H258" s="159">
        <v>7.65</v>
      </c>
      <c r="I258" s="160"/>
      <c r="J258" s="160">
        <f>ROUND(I258*H258,2)</f>
        <v>0</v>
      </c>
      <c r="K258" s="157" t="s">
        <v>122</v>
      </c>
      <c r="L258" s="38"/>
      <c r="M258" s="161" t="s">
        <v>5</v>
      </c>
      <c r="N258" s="162" t="s">
        <v>45</v>
      </c>
      <c r="O258" s="163">
        <v>0.50800000000000001</v>
      </c>
      <c r="P258" s="163">
        <f>O258*H258</f>
        <v>3.8862000000000001</v>
      </c>
      <c r="Q258" s="163">
        <v>0.28361999999999998</v>
      </c>
      <c r="R258" s="163">
        <f>Q258*H258</f>
        <v>2.1696930000000001</v>
      </c>
      <c r="S258" s="163">
        <v>0</v>
      </c>
      <c r="T258" s="164">
        <f>S258*H258</f>
        <v>0</v>
      </c>
      <c r="AR258" s="23" t="s">
        <v>123</v>
      </c>
      <c r="AT258" s="23" t="s">
        <v>120</v>
      </c>
      <c r="AU258" s="23" t="s">
        <v>81</v>
      </c>
      <c r="AY258" s="23" t="s">
        <v>118</v>
      </c>
      <c r="BE258" s="165">
        <f>IF(N258="základní",J258,0)</f>
        <v>0</v>
      </c>
      <c r="BF258" s="165">
        <f>IF(N258="snížená",J258,0)</f>
        <v>0</v>
      </c>
      <c r="BG258" s="165">
        <f>IF(N258="zákl. přenesená",J258,0)</f>
        <v>0</v>
      </c>
      <c r="BH258" s="165">
        <f>IF(N258="sníž. přenesená",J258,0)</f>
        <v>0</v>
      </c>
      <c r="BI258" s="165">
        <f>IF(N258="nulová",J258,0)</f>
        <v>0</v>
      </c>
      <c r="BJ258" s="23" t="s">
        <v>80</v>
      </c>
      <c r="BK258" s="165">
        <f>ROUND(I258*H258,2)</f>
        <v>0</v>
      </c>
      <c r="BL258" s="23" t="s">
        <v>123</v>
      </c>
      <c r="BM258" s="23" t="s">
        <v>431</v>
      </c>
    </row>
    <row r="259" spans="2:65" s="13" customFormat="1">
      <c r="B259" s="186"/>
      <c r="D259" s="167" t="s">
        <v>127</v>
      </c>
      <c r="E259" s="187" t="s">
        <v>5</v>
      </c>
      <c r="F259" s="188" t="s">
        <v>345</v>
      </c>
      <c r="H259" s="189" t="s">
        <v>5</v>
      </c>
      <c r="L259" s="186"/>
      <c r="M259" s="190"/>
      <c r="N259" s="191"/>
      <c r="O259" s="191"/>
      <c r="P259" s="191"/>
      <c r="Q259" s="191"/>
      <c r="R259" s="191"/>
      <c r="S259" s="191"/>
      <c r="T259" s="192"/>
      <c r="AT259" s="189" t="s">
        <v>127</v>
      </c>
      <c r="AU259" s="189" t="s">
        <v>81</v>
      </c>
      <c r="AV259" s="13" t="s">
        <v>80</v>
      </c>
      <c r="AW259" s="13" t="s">
        <v>37</v>
      </c>
      <c r="AX259" s="13" t="s">
        <v>74</v>
      </c>
      <c r="AY259" s="189" t="s">
        <v>118</v>
      </c>
    </row>
    <row r="260" spans="2:65" s="11" customFormat="1">
      <c r="B260" s="166"/>
      <c r="D260" s="175" t="s">
        <v>127</v>
      </c>
      <c r="E260" s="183" t="s">
        <v>158</v>
      </c>
      <c r="F260" s="184" t="s">
        <v>432</v>
      </c>
      <c r="H260" s="185">
        <v>7.65</v>
      </c>
      <c r="L260" s="166"/>
      <c r="M260" s="171"/>
      <c r="N260" s="172"/>
      <c r="O260" s="172"/>
      <c r="P260" s="172"/>
      <c r="Q260" s="172"/>
      <c r="R260" s="172"/>
      <c r="S260" s="172"/>
      <c r="T260" s="173"/>
      <c r="AT260" s="168" t="s">
        <v>127</v>
      </c>
      <c r="AU260" s="168" t="s">
        <v>81</v>
      </c>
      <c r="AV260" s="11" t="s">
        <v>81</v>
      </c>
      <c r="AW260" s="11" t="s">
        <v>37</v>
      </c>
      <c r="AX260" s="11" t="s">
        <v>80</v>
      </c>
      <c r="AY260" s="168" t="s">
        <v>118</v>
      </c>
    </row>
    <row r="261" spans="2:65" s="1" customFormat="1" ht="22.5" customHeight="1">
      <c r="B261" s="154"/>
      <c r="C261" s="155" t="s">
        <v>433</v>
      </c>
      <c r="D261" s="155" t="s">
        <v>120</v>
      </c>
      <c r="E261" s="156" t="s">
        <v>434</v>
      </c>
      <c r="F261" s="157" t="s">
        <v>435</v>
      </c>
      <c r="G261" s="158" t="s">
        <v>126</v>
      </c>
      <c r="H261" s="159">
        <v>7.65</v>
      </c>
      <c r="I261" s="160"/>
      <c r="J261" s="160">
        <f>ROUND(I261*H261,2)</f>
        <v>0</v>
      </c>
      <c r="K261" s="157" t="s">
        <v>122</v>
      </c>
      <c r="L261" s="38"/>
      <c r="M261" s="161" t="s">
        <v>5</v>
      </c>
      <c r="N261" s="162" t="s">
        <v>45</v>
      </c>
      <c r="O261" s="163">
        <v>2.9000000000000001E-2</v>
      </c>
      <c r="P261" s="163">
        <f>O261*H261</f>
        <v>0.22185000000000002</v>
      </c>
      <c r="Q261" s="163">
        <v>0.378</v>
      </c>
      <c r="R261" s="163">
        <f>Q261*H261</f>
        <v>2.8917000000000002</v>
      </c>
      <c r="S261" s="163">
        <v>0</v>
      </c>
      <c r="T261" s="164">
        <f>S261*H261</f>
        <v>0</v>
      </c>
      <c r="AR261" s="23" t="s">
        <v>123</v>
      </c>
      <c r="AT261" s="23" t="s">
        <v>120</v>
      </c>
      <c r="AU261" s="23" t="s">
        <v>81</v>
      </c>
      <c r="AY261" s="23" t="s">
        <v>118</v>
      </c>
      <c r="BE261" s="165">
        <f>IF(N261="základní",J261,0)</f>
        <v>0</v>
      </c>
      <c r="BF261" s="165">
        <f>IF(N261="snížená",J261,0)</f>
        <v>0</v>
      </c>
      <c r="BG261" s="165">
        <f>IF(N261="zákl. přenesená",J261,0)</f>
        <v>0</v>
      </c>
      <c r="BH261" s="165">
        <f>IF(N261="sníž. přenesená",J261,0)</f>
        <v>0</v>
      </c>
      <c r="BI261" s="165">
        <f>IF(N261="nulová",J261,0)</f>
        <v>0</v>
      </c>
      <c r="BJ261" s="23" t="s">
        <v>80</v>
      </c>
      <c r="BK261" s="165">
        <f>ROUND(I261*H261,2)</f>
        <v>0</v>
      </c>
      <c r="BL261" s="23" t="s">
        <v>123</v>
      </c>
      <c r="BM261" s="23" t="s">
        <v>436</v>
      </c>
    </row>
    <row r="262" spans="2:65" s="1" customFormat="1" ht="44.25" customHeight="1">
      <c r="B262" s="154"/>
      <c r="C262" s="155" t="s">
        <v>437</v>
      </c>
      <c r="D262" s="155" t="s">
        <v>120</v>
      </c>
      <c r="E262" s="156" t="s">
        <v>438</v>
      </c>
      <c r="F262" s="157" t="s">
        <v>439</v>
      </c>
      <c r="G262" s="158" t="s">
        <v>124</v>
      </c>
      <c r="H262" s="159">
        <v>22.2</v>
      </c>
      <c r="I262" s="160"/>
      <c r="J262" s="160">
        <f>ROUND(I262*H262,2)</f>
        <v>0</v>
      </c>
      <c r="K262" s="157" t="s">
        <v>122</v>
      </c>
      <c r="L262" s="38"/>
      <c r="M262" s="161" t="s">
        <v>5</v>
      </c>
      <c r="N262" s="162" t="s">
        <v>45</v>
      </c>
      <c r="O262" s="163">
        <v>0.216</v>
      </c>
      <c r="P262" s="163">
        <f>O262*H262</f>
        <v>4.7951999999999995</v>
      </c>
      <c r="Q262" s="163">
        <v>0.1295</v>
      </c>
      <c r="R262" s="163">
        <f>Q262*H262</f>
        <v>2.8748999999999998</v>
      </c>
      <c r="S262" s="163">
        <v>0</v>
      </c>
      <c r="T262" s="164">
        <f>S262*H262</f>
        <v>0</v>
      </c>
      <c r="AR262" s="23" t="s">
        <v>123</v>
      </c>
      <c r="AT262" s="23" t="s">
        <v>120</v>
      </c>
      <c r="AU262" s="23" t="s">
        <v>81</v>
      </c>
      <c r="AY262" s="23" t="s">
        <v>118</v>
      </c>
      <c r="BE262" s="165">
        <f>IF(N262="základní",J262,0)</f>
        <v>0</v>
      </c>
      <c r="BF262" s="165">
        <f>IF(N262="snížená",J262,0)</f>
        <v>0</v>
      </c>
      <c r="BG262" s="165">
        <f>IF(N262="zákl. přenesená",J262,0)</f>
        <v>0</v>
      </c>
      <c r="BH262" s="165">
        <f>IF(N262="sníž. přenesená",J262,0)</f>
        <v>0</v>
      </c>
      <c r="BI262" s="165">
        <f>IF(N262="nulová",J262,0)</f>
        <v>0</v>
      </c>
      <c r="BJ262" s="23" t="s">
        <v>80</v>
      </c>
      <c r="BK262" s="165">
        <f>ROUND(I262*H262,2)</f>
        <v>0</v>
      </c>
      <c r="BL262" s="23" t="s">
        <v>123</v>
      </c>
      <c r="BM262" s="23" t="s">
        <v>440</v>
      </c>
    </row>
    <row r="263" spans="2:65" s="13" customFormat="1">
      <c r="B263" s="186"/>
      <c r="D263" s="167" t="s">
        <v>127</v>
      </c>
      <c r="E263" s="187" t="s">
        <v>5</v>
      </c>
      <c r="F263" s="188" t="s">
        <v>345</v>
      </c>
      <c r="H263" s="189" t="s">
        <v>5</v>
      </c>
      <c r="L263" s="186"/>
      <c r="M263" s="190"/>
      <c r="N263" s="191"/>
      <c r="O263" s="191"/>
      <c r="P263" s="191"/>
      <c r="Q263" s="191"/>
      <c r="R263" s="191"/>
      <c r="S263" s="191"/>
      <c r="T263" s="192"/>
      <c r="AT263" s="189" t="s">
        <v>127</v>
      </c>
      <c r="AU263" s="189" t="s">
        <v>81</v>
      </c>
      <c r="AV263" s="13" t="s">
        <v>80</v>
      </c>
      <c r="AW263" s="13" t="s">
        <v>37</v>
      </c>
      <c r="AX263" s="13" t="s">
        <v>74</v>
      </c>
      <c r="AY263" s="189" t="s">
        <v>118</v>
      </c>
    </row>
    <row r="264" spans="2:65" s="11" customFormat="1">
      <c r="B264" s="166"/>
      <c r="D264" s="175" t="s">
        <v>127</v>
      </c>
      <c r="E264" s="183" t="s">
        <v>5</v>
      </c>
      <c r="F264" s="184" t="s">
        <v>441</v>
      </c>
      <c r="H264" s="185">
        <v>22.2</v>
      </c>
      <c r="L264" s="166"/>
      <c r="M264" s="171"/>
      <c r="N264" s="172"/>
      <c r="O264" s="172"/>
      <c r="P264" s="172"/>
      <c r="Q264" s="172"/>
      <c r="R264" s="172"/>
      <c r="S264" s="172"/>
      <c r="T264" s="173"/>
      <c r="AT264" s="168" t="s">
        <v>127</v>
      </c>
      <c r="AU264" s="168" t="s">
        <v>81</v>
      </c>
      <c r="AV264" s="11" t="s">
        <v>81</v>
      </c>
      <c r="AW264" s="11" t="s">
        <v>37</v>
      </c>
      <c r="AX264" s="11" t="s">
        <v>80</v>
      </c>
      <c r="AY264" s="168" t="s">
        <v>118</v>
      </c>
    </row>
    <row r="265" spans="2:65" s="1" customFormat="1" ht="22.5" customHeight="1">
      <c r="B265" s="154"/>
      <c r="C265" s="200" t="s">
        <v>442</v>
      </c>
      <c r="D265" s="200" t="s">
        <v>277</v>
      </c>
      <c r="E265" s="201" t="s">
        <v>443</v>
      </c>
      <c r="F265" s="202" t="s">
        <v>444</v>
      </c>
      <c r="G265" s="203" t="s">
        <v>121</v>
      </c>
      <c r="H265" s="204">
        <v>23.31</v>
      </c>
      <c r="I265" s="205"/>
      <c r="J265" s="205">
        <f>ROUND(I265*H265,2)</f>
        <v>0</v>
      </c>
      <c r="K265" s="202" t="s">
        <v>122</v>
      </c>
      <c r="L265" s="206"/>
      <c r="M265" s="207" t="s">
        <v>5</v>
      </c>
      <c r="N265" s="208" t="s">
        <v>45</v>
      </c>
      <c r="O265" s="163">
        <v>0</v>
      </c>
      <c r="P265" s="163">
        <f>O265*H265</f>
        <v>0</v>
      </c>
      <c r="Q265" s="163">
        <v>4.4999999999999998E-2</v>
      </c>
      <c r="R265" s="163">
        <f>Q265*H265</f>
        <v>1.0489499999999998</v>
      </c>
      <c r="S265" s="163">
        <v>0</v>
      </c>
      <c r="T265" s="164">
        <f>S265*H265</f>
        <v>0</v>
      </c>
      <c r="AR265" s="23" t="s">
        <v>135</v>
      </c>
      <c r="AT265" s="23" t="s">
        <v>277</v>
      </c>
      <c r="AU265" s="23" t="s">
        <v>81</v>
      </c>
      <c r="AY265" s="23" t="s">
        <v>118</v>
      </c>
      <c r="BE265" s="165">
        <f>IF(N265="základní",J265,0)</f>
        <v>0</v>
      </c>
      <c r="BF265" s="165">
        <f>IF(N265="snížená",J265,0)</f>
        <v>0</v>
      </c>
      <c r="BG265" s="165">
        <f>IF(N265="zákl. přenesená",J265,0)</f>
        <v>0</v>
      </c>
      <c r="BH265" s="165">
        <f>IF(N265="sníž. přenesená",J265,0)</f>
        <v>0</v>
      </c>
      <c r="BI265" s="165">
        <f>IF(N265="nulová",J265,0)</f>
        <v>0</v>
      </c>
      <c r="BJ265" s="23" t="s">
        <v>80</v>
      </c>
      <c r="BK265" s="165">
        <f>ROUND(I265*H265,2)</f>
        <v>0</v>
      </c>
      <c r="BL265" s="23" t="s">
        <v>123</v>
      </c>
      <c r="BM265" s="23" t="s">
        <v>445</v>
      </c>
    </row>
    <row r="266" spans="2:65" s="11" customFormat="1">
      <c r="B266" s="166"/>
      <c r="D266" s="175" t="s">
        <v>127</v>
      </c>
      <c r="F266" s="184" t="s">
        <v>446</v>
      </c>
      <c r="H266" s="185">
        <v>23.31</v>
      </c>
      <c r="L266" s="166"/>
      <c r="M266" s="171"/>
      <c r="N266" s="172"/>
      <c r="O266" s="172"/>
      <c r="P266" s="172"/>
      <c r="Q266" s="172"/>
      <c r="R266" s="172"/>
      <c r="S266" s="172"/>
      <c r="T266" s="173"/>
      <c r="AT266" s="168" t="s">
        <v>127</v>
      </c>
      <c r="AU266" s="168" t="s">
        <v>81</v>
      </c>
      <c r="AV266" s="11" t="s">
        <v>81</v>
      </c>
      <c r="AW266" s="11" t="s">
        <v>6</v>
      </c>
      <c r="AX266" s="11" t="s">
        <v>80</v>
      </c>
      <c r="AY266" s="168" t="s">
        <v>118</v>
      </c>
    </row>
    <row r="267" spans="2:65" s="1" customFormat="1" ht="44.25" customHeight="1">
      <c r="B267" s="154"/>
      <c r="C267" s="155" t="s">
        <v>447</v>
      </c>
      <c r="D267" s="155" t="s">
        <v>120</v>
      </c>
      <c r="E267" s="156" t="s">
        <v>448</v>
      </c>
      <c r="F267" s="157" t="s">
        <v>449</v>
      </c>
      <c r="G267" s="158" t="s">
        <v>126</v>
      </c>
      <c r="H267" s="159">
        <v>33.24</v>
      </c>
      <c r="I267" s="160"/>
      <c r="J267" s="160">
        <f>ROUND(I267*H267,2)</f>
        <v>0</v>
      </c>
      <c r="K267" s="157" t="s">
        <v>122</v>
      </c>
      <c r="L267" s="38"/>
      <c r="M267" s="161" t="s">
        <v>5</v>
      </c>
      <c r="N267" s="162" t="s">
        <v>45</v>
      </c>
      <c r="O267" s="163">
        <v>1.7000000000000001E-2</v>
      </c>
      <c r="P267" s="163">
        <f>O267*H267</f>
        <v>0.56508000000000003</v>
      </c>
      <c r="Q267" s="163">
        <v>0</v>
      </c>
      <c r="R267" s="163">
        <f>Q267*H267</f>
        <v>0</v>
      </c>
      <c r="S267" s="163">
        <v>0</v>
      </c>
      <c r="T267" s="164">
        <f>S267*H267</f>
        <v>0</v>
      </c>
      <c r="AR267" s="23" t="s">
        <v>123</v>
      </c>
      <c r="AT267" s="23" t="s">
        <v>120</v>
      </c>
      <c r="AU267" s="23" t="s">
        <v>81</v>
      </c>
      <c r="AY267" s="23" t="s">
        <v>118</v>
      </c>
      <c r="BE267" s="165">
        <f>IF(N267="základní",J267,0)</f>
        <v>0</v>
      </c>
      <c r="BF267" s="165">
        <f>IF(N267="snížená",J267,0)</f>
        <v>0</v>
      </c>
      <c r="BG267" s="165">
        <f>IF(N267="zákl. přenesená",J267,0)</f>
        <v>0</v>
      </c>
      <c r="BH267" s="165">
        <f>IF(N267="sníž. přenesená",J267,0)</f>
        <v>0</v>
      </c>
      <c r="BI267" s="165">
        <f>IF(N267="nulová",J267,0)</f>
        <v>0</v>
      </c>
      <c r="BJ267" s="23" t="s">
        <v>80</v>
      </c>
      <c r="BK267" s="165">
        <f>ROUND(I267*H267,2)</f>
        <v>0</v>
      </c>
      <c r="BL267" s="23" t="s">
        <v>123</v>
      </c>
      <c r="BM267" s="23" t="s">
        <v>450</v>
      </c>
    </row>
    <row r="268" spans="2:65" s="13" customFormat="1">
      <c r="B268" s="186"/>
      <c r="D268" s="167" t="s">
        <v>127</v>
      </c>
      <c r="E268" s="187" t="s">
        <v>5</v>
      </c>
      <c r="F268" s="188" t="s">
        <v>345</v>
      </c>
      <c r="H268" s="189" t="s">
        <v>5</v>
      </c>
      <c r="L268" s="186"/>
      <c r="M268" s="190"/>
      <c r="N268" s="191"/>
      <c r="O268" s="191"/>
      <c r="P268" s="191"/>
      <c r="Q268" s="191"/>
      <c r="R268" s="191"/>
      <c r="S268" s="191"/>
      <c r="T268" s="192"/>
      <c r="AT268" s="189" t="s">
        <v>127</v>
      </c>
      <c r="AU268" s="189" t="s">
        <v>81</v>
      </c>
      <c r="AV268" s="13" t="s">
        <v>80</v>
      </c>
      <c r="AW268" s="13" t="s">
        <v>37</v>
      </c>
      <c r="AX268" s="13" t="s">
        <v>74</v>
      </c>
      <c r="AY268" s="189" t="s">
        <v>118</v>
      </c>
    </row>
    <row r="269" spans="2:65" s="13" customFormat="1" ht="27">
      <c r="B269" s="186"/>
      <c r="D269" s="167" t="s">
        <v>127</v>
      </c>
      <c r="E269" s="187" t="s">
        <v>5</v>
      </c>
      <c r="F269" s="188" t="s">
        <v>451</v>
      </c>
      <c r="H269" s="189" t="s">
        <v>5</v>
      </c>
      <c r="L269" s="186"/>
      <c r="M269" s="190"/>
      <c r="N269" s="191"/>
      <c r="O269" s="191"/>
      <c r="P269" s="191"/>
      <c r="Q269" s="191"/>
      <c r="R269" s="191"/>
      <c r="S269" s="191"/>
      <c r="T269" s="192"/>
      <c r="AT269" s="189" t="s">
        <v>127</v>
      </c>
      <c r="AU269" s="189" t="s">
        <v>81</v>
      </c>
      <c r="AV269" s="13" t="s">
        <v>80</v>
      </c>
      <c r="AW269" s="13" t="s">
        <v>37</v>
      </c>
      <c r="AX269" s="13" t="s">
        <v>74</v>
      </c>
      <c r="AY269" s="189" t="s">
        <v>118</v>
      </c>
    </row>
    <row r="270" spans="2:65" s="11" customFormat="1">
      <c r="B270" s="166"/>
      <c r="D270" s="175" t="s">
        <v>127</v>
      </c>
      <c r="E270" s="183" t="s">
        <v>5</v>
      </c>
      <c r="F270" s="184" t="s">
        <v>452</v>
      </c>
      <c r="H270" s="185">
        <v>33.24</v>
      </c>
      <c r="L270" s="166"/>
      <c r="M270" s="171"/>
      <c r="N270" s="172"/>
      <c r="O270" s="172"/>
      <c r="P270" s="172"/>
      <c r="Q270" s="172"/>
      <c r="R270" s="172"/>
      <c r="S270" s="172"/>
      <c r="T270" s="173"/>
      <c r="AT270" s="168" t="s">
        <v>127</v>
      </c>
      <c r="AU270" s="168" t="s">
        <v>81</v>
      </c>
      <c r="AV270" s="11" t="s">
        <v>81</v>
      </c>
      <c r="AW270" s="11" t="s">
        <v>37</v>
      </c>
      <c r="AX270" s="11" t="s">
        <v>80</v>
      </c>
      <c r="AY270" s="168" t="s">
        <v>118</v>
      </c>
    </row>
    <row r="271" spans="2:65" s="1" customFormat="1" ht="31.5" customHeight="1">
      <c r="B271" s="154"/>
      <c r="C271" s="155" t="s">
        <v>453</v>
      </c>
      <c r="D271" s="155" t="s">
        <v>120</v>
      </c>
      <c r="E271" s="156" t="s">
        <v>234</v>
      </c>
      <c r="F271" s="157" t="s">
        <v>235</v>
      </c>
      <c r="G271" s="158" t="s">
        <v>129</v>
      </c>
      <c r="H271" s="159">
        <v>3.3239999999999998</v>
      </c>
      <c r="I271" s="160"/>
      <c r="J271" s="160">
        <f>ROUND(I271*H271,2)</f>
        <v>0</v>
      </c>
      <c r="K271" s="157" t="s">
        <v>122</v>
      </c>
      <c r="L271" s="38"/>
      <c r="M271" s="161" t="s">
        <v>5</v>
      </c>
      <c r="N271" s="162" t="s">
        <v>45</v>
      </c>
      <c r="O271" s="163">
        <v>0.65200000000000002</v>
      </c>
      <c r="P271" s="163">
        <f>O271*H271</f>
        <v>2.1672479999999998</v>
      </c>
      <c r="Q271" s="163">
        <v>0</v>
      </c>
      <c r="R271" s="163">
        <f>Q271*H271</f>
        <v>0</v>
      </c>
      <c r="S271" s="163">
        <v>0</v>
      </c>
      <c r="T271" s="164">
        <f>S271*H271</f>
        <v>0</v>
      </c>
      <c r="AR271" s="23" t="s">
        <v>123</v>
      </c>
      <c r="AT271" s="23" t="s">
        <v>120</v>
      </c>
      <c r="AU271" s="23" t="s">
        <v>81</v>
      </c>
      <c r="AY271" s="23" t="s">
        <v>118</v>
      </c>
      <c r="BE271" s="165">
        <f>IF(N271="základní",J271,0)</f>
        <v>0</v>
      </c>
      <c r="BF271" s="165">
        <f>IF(N271="snížená",J271,0)</f>
        <v>0</v>
      </c>
      <c r="BG271" s="165">
        <f>IF(N271="zákl. přenesená",J271,0)</f>
        <v>0</v>
      </c>
      <c r="BH271" s="165">
        <f>IF(N271="sníž. přenesená",J271,0)</f>
        <v>0</v>
      </c>
      <c r="BI271" s="165">
        <f>IF(N271="nulová",J271,0)</f>
        <v>0</v>
      </c>
      <c r="BJ271" s="23" t="s">
        <v>80</v>
      </c>
      <c r="BK271" s="165">
        <f>ROUND(I271*H271,2)</f>
        <v>0</v>
      </c>
      <c r="BL271" s="23" t="s">
        <v>123</v>
      </c>
      <c r="BM271" s="23" t="s">
        <v>454</v>
      </c>
    </row>
    <row r="272" spans="2:65" s="13" customFormat="1">
      <c r="B272" s="186"/>
      <c r="D272" s="167" t="s">
        <v>127</v>
      </c>
      <c r="E272" s="187" t="s">
        <v>5</v>
      </c>
      <c r="F272" s="188" t="s">
        <v>345</v>
      </c>
      <c r="H272" s="189" t="s">
        <v>5</v>
      </c>
      <c r="L272" s="186"/>
      <c r="M272" s="190"/>
      <c r="N272" s="191"/>
      <c r="O272" s="191"/>
      <c r="P272" s="191"/>
      <c r="Q272" s="191"/>
      <c r="R272" s="191"/>
      <c r="S272" s="191"/>
      <c r="T272" s="192"/>
      <c r="AT272" s="189" t="s">
        <v>127</v>
      </c>
      <c r="AU272" s="189" t="s">
        <v>81</v>
      </c>
      <c r="AV272" s="13" t="s">
        <v>80</v>
      </c>
      <c r="AW272" s="13" t="s">
        <v>37</v>
      </c>
      <c r="AX272" s="13" t="s">
        <v>74</v>
      </c>
      <c r="AY272" s="189" t="s">
        <v>118</v>
      </c>
    </row>
    <row r="273" spans="2:65" s="13" customFormat="1" ht="27">
      <c r="B273" s="186"/>
      <c r="D273" s="167" t="s">
        <v>127</v>
      </c>
      <c r="E273" s="187" t="s">
        <v>5</v>
      </c>
      <c r="F273" s="188" t="s">
        <v>451</v>
      </c>
      <c r="H273" s="189" t="s">
        <v>5</v>
      </c>
      <c r="L273" s="186"/>
      <c r="M273" s="190"/>
      <c r="N273" s="191"/>
      <c r="O273" s="191"/>
      <c r="P273" s="191"/>
      <c r="Q273" s="191"/>
      <c r="R273" s="191"/>
      <c r="S273" s="191"/>
      <c r="T273" s="192"/>
      <c r="AT273" s="189" t="s">
        <v>127</v>
      </c>
      <c r="AU273" s="189" t="s">
        <v>81</v>
      </c>
      <c r="AV273" s="13" t="s">
        <v>80</v>
      </c>
      <c r="AW273" s="13" t="s">
        <v>37</v>
      </c>
      <c r="AX273" s="13" t="s">
        <v>74</v>
      </c>
      <c r="AY273" s="189" t="s">
        <v>118</v>
      </c>
    </row>
    <row r="274" spans="2:65" s="11" customFormat="1">
      <c r="B274" s="166"/>
      <c r="D274" s="175" t="s">
        <v>127</v>
      </c>
      <c r="E274" s="183" t="s">
        <v>5</v>
      </c>
      <c r="F274" s="184" t="s">
        <v>455</v>
      </c>
      <c r="H274" s="185">
        <v>3.3239999999999998</v>
      </c>
      <c r="L274" s="166"/>
      <c r="M274" s="171"/>
      <c r="N274" s="172"/>
      <c r="O274" s="172"/>
      <c r="P274" s="172"/>
      <c r="Q274" s="172"/>
      <c r="R274" s="172"/>
      <c r="S274" s="172"/>
      <c r="T274" s="173"/>
      <c r="AT274" s="168" t="s">
        <v>127</v>
      </c>
      <c r="AU274" s="168" t="s">
        <v>81</v>
      </c>
      <c r="AV274" s="11" t="s">
        <v>81</v>
      </c>
      <c r="AW274" s="11" t="s">
        <v>37</v>
      </c>
      <c r="AX274" s="11" t="s">
        <v>80</v>
      </c>
      <c r="AY274" s="168" t="s">
        <v>118</v>
      </c>
    </row>
    <row r="275" spans="2:65" s="1" customFormat="1" ht="44.25" customHeight="1">
      <c r="B275" s="154"/>
      <c r="C275" s="155" t="s">
        <v>456</v>
      </c>
      <c r="D275" s="155" t="s">
        <v>120</v>
      </c>
      <c r="E275" s="156" t="s">
        <v>238</v>
      </c>
      <c r="F275" s="157" t="s">
        <v>239</v>
      </c>
      <c r="G275" s="158" t="s">
        <v>129</v>
      </c>
      <c r="H275" s="159">
        <v>3.3239999999999998</v>
      </c>
      <c r="I275" s="160"/>
      <c r="J275" s="160">
        <f>ROUND(I275*H275,2)</f>
        <v>0</v>
      </c>
      <c r="K275" s="157" t="s">
        <v>122</v>
      </c>
      <c r="L275" s="38"/>
      <c r="M275" s="161" t="s">
        <v>5</v>
      </c>
      <c r="N275" s="162" t="s">
        <v>45</v>
      </c>
      <c r="O275" s="163">
        <v>7.3999999999999996E-2</v>
      </c>
      <c r="P275" s="163">
        <f>O275*H275</f>
        <v>0.24597599999999997</v>
      </c>
      <c r="Q275" s="163">
        <v>0</v>
      </c>
      <c r="R275" s="163">
        <f>Q275*H275</f>
        <v>0</v>
      </c>
      <c r="S275" s="163">
        <v>0</v>
      </c>
      <c r="T275" s="164">
        <f>S275*H275</f>
        <v>0</v>
      </c>
      <c r="AR275" s="23" t="s">
        <v>123</v>
      </c>
      <c r="AT275" s="23" t="s">
        <v>120</v>
      </c>
      <c r="AU275" s="23" t="s">
        <v>81</v>
      </c>
      <c r="AY275" s="23" t="s">
        <v>118</v>
      </c>
      <c r="BE275" s="165">
        <f>IF(N275="základní",J275,0)</f>
        <v>0</v>
      </c>
      <c r="BF275" s="165">
        <f>IF(N275="snížená",J275,0)</f>
        <v>0</v>
      </c>
      <c r="BG275" s="165">
        <f>IF(N275="zákl. přenesená",J275,0)</f>
        <v>0</v>
      </c>
      <c r="BH275" s="165">
        <f>IF(N275="sníž. přenesená",J275,0)</f>
        <v>0</v>
      </c>
      <c r="BI275" s="165">
        <f>IF(N275="nulová",J275,0)</f>
        <v>0</v>
      </c>
      <c r="BJ275" s="23" t="s">
        <v>80</v>
      </c>
      <c r="BK275" s="165">
        <f>ROUND(I275*H275,2)</f>
        <v>0</v>
      </c>
      <c r="BL275" s="23" t="s">
        <v>123</v>
      </c>
      <c r="BM275" s="23" t="s">
        <v>457</v>
      </c>
    </row>
    <row r="276" spans="2:65" s="1" customFormat="1" ht="22.5" customHeight="1">
      <c r="B276" s="154"/>
      <c r="C276" s="155" t="s">
        <v>458</v>
      </c>
      <c r="D276" s="155" t="s">
        <v>120</v>
      </c>
      <c r="E276" s="156" t="s">
        <v>459</v>
      </c>
      <c r="F276" s="157" t="s">
        <v>460</v>
      </c>
      <c r="G276" s="158" t="s">
        <v>126</v>
      </c>
      <c r="H276" s="159">
        <v>33.24</v>
      </c>
      <c r="I276" s="160"/>
      <c r="J276" s="160">
        <f>ROUND(I276*H276,2)</f>
        <v>0</v>
      </c>
      <c r="K276" s="157" t="s">
        <v>122</v>
      </c>
      <c r="L276" s="38"/>
      <c r="M276" s="161" t="s">
        <v>5</v>
      </c>
      <c r="N276" s="162" t="s">
        <v>45</v>
      </c>
      <c r="O276" s="163">
        <v>2.5999999999999999E-2</v>
      </c>
      <c r="P276" s="163">
        <f>O276*H276</f>
        <v>0.86424000000000001</v>
      </c>
      <c r="Q276" s="163">
        <v>0.27994000000000002</v>
      </c>
      <c r="R276" s="163">
        <f>Q276*H276</f>
        <v>9.3052056000000007</v>
      </c>
      <c r="S276" s="163">
        <v>0</v>
      </c>
      <c r="T276" s="164">
        <f>S276*H276</f>
        <v>0</v>
      </c>
      <c r="AR276" s="23" t="s">
        <v>123</v>
      </c>
      <c r="AT276" s="23" t="s">
        <v>120</v>
      </c>
      <c r="AU276" s="23" t="s">
        <v>81</v>
      </c>
      <c r="AY276" s="23" t="s">
        <v>118</v>
      </c>
      <c r="BE276" s="165">
        <f>IF(N276="základní",J276,0)</f>
        <v>0</v>
      </c>
      <c r="BF276" s="165">
        <f>IF(N276="snížená",J276,0)</f>
        <v>0</v>
      </c>
      <c r="BG276" s="165">
        <f>IF(N276="zákl. přenesená",J276,0)</f>
        <v>0</v>
      </c>
      <c r="BH276" s="165">
        <f>IF(N276="sníž. přenesená",J276,0)</f>
        <v>0</v>
      </c>
      <c r="BI276" s="165">
        <f>IF(N276="nulová",J276,0)</f>
        <v>0</v>
      </c>
      <c r="BJ276" s="23" t="s">
        <v>80</v>
      </c>
      <c r="BK276" s="165">
        <f>ROUND(I276*H276,2)</f>
        <v>0</v>
      </c>
      <c r="BL276" s="23" t="s">
        <v>123</v>
      </c>
      <c r="BM276" s="23" t="s">
        <v>461</v>
      </c>
    </row>
    <row r="277" spans="2:65" s="13" customFormat="1">
      <c r="B277" s="186"/>
      <c r="D277" s="167" t="s">
        <v>127</v>
      </c>
      <c r="E277" s="187" t="s">
        <v>5</v>
      </c>
      <c r="F277" s="188" t="s">
        <v>345</v>
      </c>
      <c r="H277" s="189" t="s">
        <v>5</v>
      </c>
      <c r="L277" s="186"/>
      <c r="M277" s="190"/>
      <c r="N277" s="191"/>
      <c r="O277" s="191"/>
      <c r="P277" s="191"/>
      <c r="Q277" s="191"/>
      <c r="R277" s="191"/>
      <c r="S277" s="191"/>
      <c r="T277" s="192"/>
      <c r="AT277" s="189" t="s">
        <v>127</v>
      </c>
      <c r="AU277" s="189" t="s">
        <v>81</v>
      </c>
      <c r="AV277" s="13" t="s">
        <v>80</v>
      </c>
      <c r="AW277" s="13" t="s">
        <v>37</v>
      </c>
      <c r="AX277" s="13" t="s">
        <v>74</v>
      </c>
      <c r="AY277" s="189" t="s">
        <v>118</v>
      </c>
    </row>
    <row r="278" spans="2:65" s="11" customFormat="1">
      <c r="B278" s="166"/>
      <c r="D278" s="175" t="s">
        <v>127</v>
      </c>
      <c r="E278" s="183" t="s">
        <v>161</v>
      </c>
      <c r="F278" s="184" t="s">
        <v>452</v>
      </c>
      <c r="H278" s="185">
        <v>33.24</v>
      </c>
      <c r="L278" s="166"/>
      <c r="M278" s="171"/>
      <c r="N278" s="172"/>
      <c r="O278" s="172"/>
      <c r="P278" s="172"/>
      <c r="Q278" s="172"/>
      <c r="R278" s="172"/>
      <c r="S278" s="172"/>
      <c r="T278" s="173"/>
      <c r="AT278" s="168" t="s">
        <v>127</v>
      </c>
      <c r="AU278" s="168" t="s">
        <v>81</v>
      </c>
      <c r="AV278" s="11" t="s">
        <v>81</v>
      </c>
      <c r="AW278" s="11" t="s">
        <v>37</v>
      </c>
      <c r="AX278" s="11" t="s">
        <v>80</v>
      </c>
      <c r="AY278" s="168" t="s">
        <v>118</v>
      </c>
    </row>
    <row r="279" spans="2:65" s="1" customFormat="1" ht="57" customHeight="1">
      <c r="B279" s="154"/>
      <c r="C279" s="155" t="s">
        <v>462</v>
      </c>
      <c r="D279" s="155" t="s">
        <v>120</v>
      </c>
      <c r="E279" s="156" t="s">
        <v>463</v>
      </c>
      <c r="F279" s="157" t="s">
        <v>464</v>
      </c>
      <c r="G279" s="158" t="s">
        <v>126</v>
      </c>
      <c r="H279" s="159">
        <v>33.24</v>
      </c>
      <c r="I279" s="160"/>
      <c r="J279" s="160">
        <f>ROUND(I279*H279,2)</f>
        <v>0</v>
      </c>
      <c r="K279" s="157" t="s">
        <v>122</v>
      </c>
      <c r="L279" s="38"/>
      <c r="M279" s="161" t="s">
        <v>5</v>
      </c>
      <c r="N279" s="162" t="s">
        <v>45</v>
      </c>
      <c r="O279" s="163">
        <v>0.72</v>
      </c>
      <c r="P279" s="163">
        <f>O279*H279</f>
        <v>23.9328</v>
      </c>
      <c r="Q279" s="163">
        <v>8.4250000000000005E-2</v>
      </c>
      <c r="R279" s="163">
        <f>Q279*H279</f>
        <v>2.8004700000000002</v>
      </c>
      <c r="S279" s="163">
        <v>0</v>
      </c>
      <c r="T279" s="164">
        <f>S279*H279</f>
        <v>0</v>
      </c>
      <c r="AR279" s="23" t="s">
        <v>123</v>
      </c>
      <c r="AT279" s="23" t="s">
        <v>120</v>
      </c>
      <c r="AU279" s="23" t="s">
        <v>81</v>
      </c>
      <c r="AY279" s="23" t="s">
        <v>118</v>
      </c>
      <c r="BE279" s="165">
        <f>IF(N279="základní",J279,0)</f>
        <v>0</v>
      </c>
      <c r="BF279" s="165">
        <f>IF(N279="snížená",J279,0)</f>
        <v>0</v>
      </c>
      <c r="BG279" s="165">
        <f>IF(N279="zákl. přenesená",J279,0)</f>
        <v>0</v>
      </c>
      <c r="BH279" s="165">
        <f>IF(N279="sníž. přenesená",J279,0)</f>
        <v>0</v>
      </c>
      <c r="BI279" s="165">
        <f>IF(N279="nulová",J279,0)</f>
        <v>0</v>
      </c>
      <c r="BJ279" s="23" t="s">
        <v>80</v>
      </c>
      <c r="BK279" s="165">
        <f>ROUND(I279*H279,2)</f>
        <v>0</v>
      </c>
      <c r="BL279" s="23" t="s">
        <v>123</v>
      </c>
      <c r="BM279" s="23" t="s">
        <v>465</v>
      </c>
    </row>
    <row r="280" spans="2:65" s="1" customFormat="1" ht="22.5" customHeight="1">
      <c r="B280" s="154"/>
      <c r="C280" s="200" t="s">
        <v>466</v>
      </c>
      <c r="D280" s="200" t="s">
        <v>277</v>
      </c>
      <c r="E280" s="201" t="s">
        <v>467</v>
      </c>
      <c r="F280" s="202" t="s">
        <v>468</v>
      </c>
      <c r="G280" s="203" t="s">
        <v>126</v>
      </c>
      <c r="H280" s="204">
        <v>34.237000000000002</v>
      </c>
      <c r="I280" s="205"/>
      <c r="J280" s="205">
        <f>ROUND(I280*H280,2)</f>
        <v>0</v>
      </c>
      <c r="K280" s="202" t="s">
        <v>122</v>
      </c>
      <c r="L280" s="206"/>
      <c r="M280" s="207" t="s">
        <v>5</v>
      </c>
      <c r="N280" s="208" t="s">
        <v>45</v>
      </c>
      <c r="O280" s="163">
        <v>0</v>
      </c>
      <c r="P280" s="163">
        <f>O280*H280</f>
        <v>0</v>
      </c>
      <c r="Q280" s="163">
        <v>0.13</v>
      </c>
      <c r="R280" s="163">
        <f>Q280*H280</f>
        <v>4.4508100000000006</v>
      </c>
      <c r="S280" s="163">
        <v>0</v>
      </c>
      <c r="T280" s="164">
        <f>S280*H280</f>
        <v>0</v>
      </c>
      <c r="AR280" s="23" t="s">
        <v>135</v>
      </c>
      <c r="AT280" s="23" t="s">
        <v>277</v>
      </c>
      <c r="AU280" s="23" t="s">
        <v>81</v>
      </c>
      <c r="AY280" s="23" t="s">
        <v>118</v>
      </c>
      <c r="BE280" s="165">
        <f>IF(N280="základní",J280,0)</f>
        <v>0</v>
      </c>
      <c r="BF280" s="165">
        <f>IF(N280="snížená",J280,0)</f>
        <v>0</v>
      </c>
      <c r="BG280" s="165">
        <f>IF(N280="zákl. přenesená",J280,0)</f>
        <v>0</v>
      </c>
      <c r="BH280" s="165">
        <f>IF(N280="sníž. přenesená",J280,0)</f>
        <v>0</v>
      </c>
      <c r="BI280" s="165">
        <f>IF(N280="nulová",J280,0)</f>
        <v>0</v>
      </c>
      <c r="BJ280" s="23" t="s">
        <v>80</v>
      </c>
      <c r="BK280" s="165">
        <f>ROUND(I280*H280,2)</f>
        <v>0</v>
      </c>
      <c r="BL280" s="23" t="s">
        <v>123</v>
      </c>
      <c r="BM280" s="23" t="s">
        <v>469</v>
      </c>
    </row>
    <row r="281" spans="2:65" s="11" customFormat="1">
      <c r="B281" s="166"/>
      <c r="D281" s="175" t="s">
        <v>127</v>
      </c>
      <c r="F281" s="184" t="s">
        <v>470</v>
      </c>
      <c r="H281" s="185">
        <v>34.237000000000002</v>
      </c>
      <c r="L281" s="166"/>
      <c r="M281" s="171"/>
      <c r="N281" s="172"/>
      <c r="O281" s="172"/>
      <c r="P281" s="172"/>
      <c r="Q281" s="172"/>
      <c r="R281" s="172"/>
      <c r="S281" s="172"/>
      <c r="T281" s="173"/>
      <c r="AT281" s="168" t="s">
        <v>127</v>
      </c>
      <c r="AU281" s="168" t="s">
        <v>81</v>
      </c>
      <c r="AV281" s="11" t="s">
        <v>81</v>
      </c>
      <c r="AW281" s="11" t="s">
        <v>6</v>
      </c>
      <c r="AX281" s="11" t="s">
        <v>80</v>
      </c>
      <c r="AY281" s="168" t="s">
        <v>118</v>
      </c>
    </row>
    <row r="282" spans="2:65" s="1" customFormat="1" ht="44.25" customHeight="1">
      <c r="B282" s="154"/>
      <c r="C282" s="155" t="s">
        <v>471</v>
      </c>
      <c r="D282" s="155" t="s">
        <v>120</v>
      </c>
      <c r="E282" s="156" t="s">
        <v>472</v>
      </c>
      <c r="F282" s="157" t="s">
        <v>473</v>
      </c>
      <c r="G282" s="158" t="s">
        <v>124</v>
      </c>
      <c r="H282" s="159">
        <v>3</v>
      </c>
      <c r="I282" s="160"/>
      <c r="J282" s="160">
        <f>ROUND(I282*H282,2)</f>
        <v>0</v>
      </c>
      <c r="K282" s="157" t="s">
        <v>122</v>
      </c>
      <c r="L282" s="38"/>
      <c r="M282" s="161" t="s">
        <v>5</v>
      </c>
      <c r="N282" s="162" t="s">
        <v>45</v>
      </c>
      <c r="O282" s="163">
        <v>0.186</v>
      </c>
      <c r="P282" s="163">
        <f>O282*H282</f>
        <v>0.55800000000000005</v>
      </c>
      <c r="Q282" s="163">
        <v>0.13095999999999999</v>
      </c>
      <c r="R282" s="163">
        <f>Q282*H282</f>
        <v>0.39288000000000001</v>
      </c>
      <c r="S282" s="163">
        <v>0</v>
      </c>
      <c r="T282" s="164">
        <f>S282*H282</f>
        <v>0</v>
      </c>
      <c r="AR282" s="23" t="s">
        <v>123</v>
      </c>
      <c r="AT282" s="23" t="s">
        <v>120</v>
      </c>
      <c r="AU282" s="23" t="s">
        <v>81</v>
      </c>
      <c r="AY282" s="23" t="s">
        <v>118</v>
      </c>
      <c r="BE282" s="165">
        <f>IF(N282="základní",J282,0)</f>
        <v>0</v>
      </c>
      <c r="BF282" s="165">
        <f>IF(N282="snížená",J282,0)</f>
        <v>0</v>
      </c>
      <c r="BG282" s="165">
        <f>IF(N282="zákl. přenesená",J282,0)</f>
        <v>0</v>
      </c>
      <c r="BH282" s="165">
        <f>IF(N282="sníž. přenesená",J282,0)</f>
        <v>0</v>
      </c>
      <c r="BI282" s="165">
        <f>IF(N282="nulová",J282,0)</f>
        <v>0</v>
      </c>
      <c r="BJ282" s="23" t="s">
        <v>80</v>
      </c>
      <c r="BK282" s="165">
        <f>ROUND(I282*H282,2)</f>
        <v>0</v>
      </c>
      <c r="BL282" s="23" t="s">
        <v>123</v>
      </c>
      <c r="BM282" s="23" t="s">
        <v>474</v>
      </c>
    </row>
    <row r="283" spans="2:65" s="13" customFormat="1">
      <c r="B283" s="186"/>
      <c r="D283" s="167" t="s">
        <v>127</v>
      </c>
      <c r="E283" s="187" t="s">
        <v>5</v>
      </c>
      <c r="F283" s="188" t="s">
        <v>345</v>
      </c>
      <c r="H283" s="189" t="s">
        <v>5</v>
      </c>
      <c r="L283" s="186"/>
      <c r="M283" s="190"/>
      <c r="N283" s="191"/>
      <c r="O283" s="191"/>
      <c r="P283" s="191"/>
      <c r="Q283" s="191"/>
      <c r="R283" s="191"/>
      <c r="S283" s="191"/>
      <c r="T283" s="192"/>
      <c r="AT283" s="189" t="s">
        <v>127</v>
      </c>
      <c r="AU283" s="189" t="s">
        <v>81</v>
      </c>
      <c r="AV283" s="13" t="s">
        <v>80</v>
      </c>
      <c r="AW283" s="13" t="s">
        <v>37</v>
      </c>
      <c r="AX283" s="13" t="s">
        <v>74</v>
      </c>
      <c r="AY283" s="189" t="s">
        <v>118</v>
      </c>
    </row>
    <row r="284" spans="2:65" s="11" customFormat="1" ht="27">
      <c r="B284" s="166"/>
      <c r="D284" s="175" t="s">
        <v>127</v>
      </c>
      <c r="E284" s="183" t="s">
        <v>5</v>
      </c>
      <c r="F284" s="184" t="s">
        <v>475</v>
      </c>
      <c r="H284" s="185">
        <v>3</v>
      </c>
      <c r="L284" s="166"/>
      <c r="M284" s="171"/>
      <c r="N284" s="172"/>
      <c r="O284" s="172"/>
      <c r="P284" s="172"/>
      <c r="Q284" s="172"/>
      <c r="R284" s="172"/>
      <c r="S284" s="172"/>
      <c r="T284" s="173"/>
      <c r="AT284" s="168" t="s">
        <v>127</v>
      </c>
      <c r="AU284" s="168" t="s">
        <v>81</v>
      </c>
      <c r="AV284" s="11" t="s">
        <v>81</v>
      </c>
      <c r="AW284" s="11" t="s">
        <v>37</v>
      </c>
      <c r="AX284" s="11" t="s">
        <v>80</v>
      </c>
      <c r="AY284" s="168" t="s">
        <v>118</v>
      </c>
    </row>
    <row r="285" spans="2:65" s="1" customFormat="1" ht="22.5" customHeight="1">
      <c r="B285" s="154"/>
      <c r="C285" s="200" t="s">
        <v>476</v>
      </c>
      <c r="D285" s="200" t="s">
        <v>277</v>
      </c>
      <c r="E285" s="201" t="s">
        <v>477</v>
      </c>
      <c r="F285" s="202" t="s">
        <v>478</v>
      </c>
      <c r="G285" s="203" t="s">
        <v>121</v>
      </c>
      <c r="H285" s="204">
        <v>12.36</v>
      </c>
      <c r="I285" s="205"/>
      <c r="J285" s="205">
        <f>ROUND(I285*H285,2)</f>
        <v>0</v>
      </c>
      <c r="K285" s="202" t="s">
        <v>122</v>
      </c>
      <c r="L285" s="206"/>
      <c r="M285" s="207" t="s">
        <v>5</v>
      </c>
      <c r="N285" s="208" t="s">
        <v>45</v>
      </c>
      <c r="O285" s="163">
        <v>0</v>
      </c>
      <c r="P285" s="163">
        <f>O285*H285</f>
        <v>0</v>
      </c>
      <c r="Q285" s="163">
        <v>8.6E-3</v>
      </c>
      <c r="R285" s="163">
        <f>Q285*H285</f>
        <v>0.106296</v>
      </c>
      <c r="S285" s="163">
        <v>0</v>
      </c>
      <c r="T285" s="164">
        <f>S285*H285</f>
        <v>0</v>
      </c>
      <c r="AR285" s="23" t="s">
        <v>135</v>
      </c>
      <c r="AT285" s="23" t="s">
        <v>277</v>
      </c>
      <c r="AU285" s="23" t="s">
        <v>81</v>
      </c>
      <c r="AY285" s="23" t="s">
        <v>118</v>
      </c>
      <c r="BE285" s="165">
        <f>IF(N285="základní",J285,0)</f>
        <v>0</v>
      </c>
      <c r="BF285" s="165">
        <f>IF(N285="snížená",J285,0)</f>
        <v>0</v>
      </c>
      <c r="BG285" s="165">
        <f>IF(N285="zákl. přenesená",J285,0)</f>
        <v>0</v>
      </c>
      <c r="BH285" s="165">
        <f>IF(N285="sníž. přenesená",J285,0)</f>
        <v>0</v>
      </c>
      <c r="BI285" s="165">
        <f>IF(N285="nulová",J285,0)</f>
        <v>0</v>
      </c>
      <c r="BJ285" s="23" t="s">
        <v>80</v>
      </c>
      <c r="BK285" s="165">
        <f>ROUND(I285*H285,2)</f>
        <v>0</v>
      </c>
      <c r="BL285" s="23" t="s">
        <v>123</v>
      </c>
      <c r="BM285" s="23" t="s">
        <v>479</v>
      </c>
    </row>
    <row r="286" spans="2:65" s="11" customFormat="1">
      <c r="B286" s="166"/>
      <c r="D286" s="167" t="s">
        <v>127</v>
      </c>
      <c r="F286" s="169" t="s">
        <v>480</v>
      </c>
      <c r="H286" s="170">
        <v>12.36</v>
      </c>
      <c r="L286" s="166"/>
      <c r="M286" s="171"/>
      <c r="N286" s="172"/>
      <c r="O286" s="172"/>
      <c r="P286" s="172"/>
      <c r="Q286" s="172"/>
      <c r="R286" s="172"/>
      <c r="S286" s="172"/>
      <c r="T286" s="173"/>
      <c r="AT286" s="168" t="s">
        <v>127</v>
      </c>
      <c r="AU286" s="168" t="s">
        <v>81</v>
      </c>
      <c r="AV286" s="11" t="s">
        <v>81</v>
      </c>
      <c r="AW286" s="11" t="s">
        <v>6</v>
      </c>
      <c r="AX286" s="11" t="s">
        <v>80</v>
      </c>
      <c r="AY286" s="168" t="s">
        <v>118</v>
      </c>
    </row>
    <row r="287" spans="2:65" s="10" customFormat="1" ht="29.85" customHeight="1">
      <c r="B287" s="141"/>
      <c r="D287" s="151" t="s">
        <v>73</v>
      </c>
      <c r="E287" s="152" t="s">
        <v>481</v>
      </c>
      <c r="F287" s="152" t="s">
        <v>482</v>
      </c>
      <c r="J287" s="153">
        <f>BK287</f>
        <v>0</v>
      </c>
      <c r="L287" s="141"/>
      <c r="M287" s="145"/>
      <c r="N287" s="146"/>
      <c r="O287" s="146"/>
      <c r="P287" s="147">
        <f>SUM(P288:P296)</f>
        <v>55.595100000000009</v>
      </c>
      <c r="Q287" s="146"/>
      <c r="R287" s="147">
        <f>SUM(R288:R296)</f>
        <v>1.27412075</v>
      </c>
      <c r="S287" s="146"/>
      <c r="T287" s="148">
        <f>SUM(T288:T296)</f>
        <v>0</v>
      </c>
      <c r="AR287" s="142" t="s">
        <v>80</v>
      </c>
      <c r="AT287" s="149" t="s">
        <v>73</v>
      </c>
      <c r="AU287" s="149" t="s">
        <v>80</v>
      </c>
      <c r="AY287" s="142" t="s">
        <v>118</v>
      </c>
      <c r="BK287" s="150">
        <f>SUM(BK288:BK296)</f>
        <v>0</v>
      </c>
    </row>
    <row r="288" spans="2:65" s="1" customFormat="1" ht="31.5" customHeight="1">
      <c r="B288" s="154"/>
      <c r="C288" s="155" t="s">
        <v>483</v>
      </c>
      <c r="D288" s="155" t="s">
        <v>120</v>
      </c>
      <c r="E288" s="156" t="s">
        <v>484</v>
      </c>
      <c r="F288" s="157" t="s">
        <v>485</v>
      </c>
      <c r="G288" s="158" t="s">
        <v>126</v>
      </c>
      <c r="H288" s="159">
        <v>64.525000000000006</v>
      </c>
      <c r="I288" s="160"/>
      <c r="J288" s="160">
        <f>ROUND(I288*H288,2)</f>
        <v>0</v>
      </c>
      <c r="K288" s="157" t="s">
        <v>122</v>
      </c>
      <c r="L288" s="38"/>
      <c r="M288" s="161" t="s">
        <v>5</v>
      </c>
      <c r="N288" s="162" t="s">
        <v>45</v>
      </c>
      <c r="O288" s="163">
        <v>0.104</v>
      </c>
      <c r="P288" s="163">
        <f>O288*H288</f>
        <v>6.7106000000000003</v>
      </c>
      <c r="Q288" s="163">
        <v>2.5999999999999998E-4</v>
      </c>
      <c r="R288" s="163">
        <f>Q288*H288</f>
        <v>1.67765E-2</v>
      </c>
      <c r="S288" s="163">
        <v>0</v>
      </c>
      <c r="T288" s="164">
        <f>S288*H288</f>
        <v>0</v>
      </c>
      <c r="AR288" s="23" t="s">
        <v>123</v>
      </c>
      <c r="AT288" s="23" t="s">
        <v>120</v>
      </c>
      <c r="AU288" s="23" t="s">
        <v>81</v>
      </c>
      <c r="AY288" s="23" t="s">
        <v>118</v>
      </c>
      <c r="BE288" s="165">
        <f>IF(N288="základní",J288,0)</f>
        <v>0</v>
      </c>
      <c r="BF288" s="165">
        <f>IF(N288="snížená",J288,0)</f>
        <v>0</v>
      </c>
      <c r="BG288" s="165">
        <f>IF(N288="zákl. přenesená",J288,0)</f>
        <v>0</v>
      </c>
      <c r="BH288" s="165">
        <f>IF(N288="sníž. přenesená",J288,0)</f>
        <v>0</v>
      </c>
      <c r="BI288" s="165">
        <f>IF(N288="nulová",J288,0)</f>
        <v>0</v>
      </c>
      <c r="BJ288" s="23" t="s">
        <v>80</v>
      </c>
      <c r="BK288" s="165">
        <f>ROUND(I288*H288,2)</f>
        <v>0</v>
      </c>
      <c r="BL288" s="23" t="s">
        <v>123</v>
      </c>
      <c r="BM288" s="23" t="s">
        <v>486</v>
      </c>
    </row>
    <row r="289" spans="2:65" s="1" customFormat="1" ht="31.5" customHeight="1">
      <c r="B289" s="154"/>
      <c r="C289" s="155" t="s">
        <v>487</v>
      </c>
      <c r="D289" s="155" t="s">
        <v>120</v>
      </c>
      <c r="E289" s="156" t="s">
        <v>488</v>
      </c>
      <c r="F289" s="157" t="s">
        <v>489</v>
      </c>
      <c r="G289" s="158" t="s">
        <v>126</v>
      </c>
      <c r="H289" s="159">
        <v>64.525000000000006</v>
      </c>
      <c r="I289" s="160"/>
      <c r="J289" s="160">
        <f>ROUND(I289*H289,2)</f>
        <v>0</v>
      </c>
      <c r="K289" s="157" t="s">
        <v>122</v>
      </c>
      <c r="L289" s="38"/>
      <c r="M289" s="161" t="s">
        <v>5</v>
      </c>
      <c r="N289" s="162" t="s">
        <v>45</v>
      </c>
      <c r="O289" s="163">
        <v>0.47</v>
      </c>
      <c r="P289" s="163">
        <f>O289*H289</f>
        <v>30.326750000000001</v>
      </c>
      <c r="Q289" s="163">
        <v>1.3129999999999999E-2</v>
      </c>
      <c r="R289" s="163">
        <f>Q289*H289</f>
        <v>0.84721325000000003</v>
      </c>
      <c r="S289" s="163">
        <v>0</v>
      </c>
      <c r="T289" s="164">
        <f>S289*H289</f>
        <v>0</v>
      </c>
      <c r="AR289" s="23" t="s">
        <v>123</v>
      </c>
      <c r="AT289" s="23" t="s">
        <v>120</v>
      </c>
      <c r="AU289" s="23" t="s">
        <v>81</v>
      </c>
      <c r="AY289" s="23" t="s">
        <v>118</v>
      </c>
      <c r="BE289" s="165">
        <f>IF(N289="základní",J289,0)</f>
        <v>0</v>
      </c>
      <c r="BF289" s="165">
        <f>IF(N289="snížená",J289,0)</f>
        <v>0</v>
      </c>
      <c r="BG289" s="165">
        <f>IF(N289="zákl. přenesená",J289,0)</f>
        <v>0</v>
      </c>
      <c r="BH289" s="165">
        <f>IF(N289="sníž. přenesená",J289,0)</f>
        <v>0</v>
      </c>
      <c r="BI289" s="165">
        <f>IF(N289="nulová",J289,0)</f>
        <v>0</v>
      </c>
      <c r="BJ289" s="23" t="s">
        <v>80</v>
      </c>
      <c r="BK289" s="165">
        <f>ROUND(I289*H289,2)</f>
        <v>0</v>
      </c>
      <c r="BL289" s="23" t="s">
        <v>123</v>
      </c>
      <c r="BM289" s="23" t="s">
        <v>490</v>
      </c>
    </row>
    <row r="290" spans="2:65" s="13" customFormat="1">
      <c r="B290" s="186"/>
      <c r="D290" s="167" t="s">
        <v>127</v>
      </c>
      <c r="E290" s="187" t="s">
        <v>5</v>
      </c>
      <c r="F290" s="188" t="s">
        <v>345</v>
      </c>
      <c r="H290" s="189" t="s">
        <v>5</v>
      </c>
      <c r="L290" s="186"/>
      <c r="M290" s="190"/>
      <c r="N290" s="191"/>
      <c r="O290" s="191"/>
      <c r="P290" s="191"/>
      <c r="Q290" s="191"/>
      <c r="R290" s="191"/>
      <c r="S290" s="191"/>
      <c r="T290" s="192"/>
      <c r="AT290" s="189" t="s">
        <v>127</v>
      </c>
      <c r="AU290" s="189" t="s">
        <v>81</v>
      </c>
      <c r="AV290" s="13" t="s">
        <v>80</v>
      </c>
      <c r="AW290" s="13" t="s">
        <v>37</v>
      </c>
      <c r="AX290" s="13" t="s">
        <v>74</v>
      </c>
      <c r="AY290" s="189" t="s">
        <v>118</v>
      </c>
    </row>
    <row r="291" spans="2:65" s="11" customFormat="1">
      <c r="B291" s="166"/>
      <c r="D291" s="175" t="s">
        <v>127</v>
      </c>
      <c r="E291" s="183" t="s">
        <v>5</v>
      </c>
      <c r="F291" s="184" t="s">
        <v>491</v>
      </c>
      <c r="H291" s="185">
        <v>64.525000000000006</v>
      </c>
      <c r="L291" s="166"/>
      <c r="M291" s="171"/>
      <c r="N291" s="172"/>
      <c r="O291" s="172"/>
      <c r="P291" s="172"/>
      <c r="Q291" s="172"/>
      <c r="R291" s="172"/>
      <c r="S291" s="172"/>
      <c r="T291" s="173"/>
      <c r="AT291" s="168" t="s">
        <v>127</v>
      </c>
      <c r="AU291" s="168" t="s">
        <v>81</v>
      </c>
      <c r="AV291" s="11" t="s">
        <v>81</v>
      </c>
      <c r="AW291" s="11" t="s">
        <v>37</v>
      </c>
      <c r="AX291" s="11" t="s">
        <v>80</v>
      </c>
      <c r="AY291" s="168" t="s">
        <v>118</v>
      </c>
    </row>
    <row r="292" spans="2:65" s="1" customFormat="1" ht="31.5" customHeight="1">
      <c r="B292" s="154"/>
      <c r="C292" s="155" t="s">
        <v>492</v>
      </c>
      <c r="D292" s="155" t="s">
        <v>120</v>
      </c>
      <c r="E292" s="156" t="s">
        <v>493</v>
      </c>
      <c r="F292" s="157" t="s">
        <v>494</v>
      </c>
      <c r="G292" s="158" t="s">
        <v>126</v>
      </c>
      <c r="H292" s="159">
        <v>64.525000000000006</v>
      </c>
      <c r="I292" s="160"/>
      <c r="J292" s="160">
        <f>ROUND(I292*H292,2)</f>
        <v>0</v>
      </c>
      <c r="K292" s="157" t="s">
        <v>122</v>
      </c>
      <c r="L292" s="38"/>
      <c r="M292" s="161" t="s">
        <v>5</v>
      </c>
      <c r="N292" s="162" t="s">
        <v>45</v>
      </c>
      <c r="O292" s="163">
        <v>0.09</v>
      </c>
      <c r="P292" s="163">
        <f>O292*H292</f>
        <v>5.8072500000000007</v>
      </c>
      <c r="Q292" s="163">
        <v>5.2500000000000003E-3</v>
      </c>
      <c r="R292" s="163">
        <f>Q292*H292</f>
        <v>0.33875625000000004</v>
      </c>
      <c r="S292" s="163">
        <v>0</v>
      </c>
      <c r="T292" s="164">
        <f>S292*H292</f>
        <v>0</v>
      </c>
      <c r="AR292" s="23" t="s">
        <v>123</v>
      </c>
      <c r="AT292" s="23" t="s">
        <v>120</v>
      </c>
      <c r="AU292" s="23" t="s">
        <v>81</v>
      </c>
      <c r="AY292" s="23" t="s">
        <v>118</v>
      </c>
      <c r="BE292" s="165">
        <f>IF(N292="základní",J292,0)</f>
        <v>0</v>
      </c>
      <c r="BF292" s="165">
        <f>IF(N292="snížená",J292,0)</f>
        <v>0</v>
      </c>
      <c r="BG292" s="165">
        <f>IF(N292="zákl. přenesená",J292,0)</f>
        <v>0</v>
      </c>
      <c r="BH292" s="165">
        <f>IF(N292="sníž. přenesená",J292,0)</f>
        <v>0</v>
      </c>
      <c r="BI292" s="165">
        <f>IF(N292="nulová",J292,0)</f>
        <v>0</v>
      </c>
      <c r="BJ292" s="23" t="s">
        <v>80</v>
      </c>
      <c r="BK292" s="165">
        <f>ROUND(I292*H292,2)</f>
        <v>0</v>
      </c>
      <c r="BL292" s="23" t="s">
        <v>123</v>
      </c>
      <c r="BM292" s="23" t="s">
        <v>495</v>
      </c>
    </row>
    <row r="293" spans="2:65" s="1" customFormat="1" ht="31.5" customHeight="1">
      <c r="B293" s="154"/>
      <c r="C293" s="155" t="s">
        <v>481</v>
      </c>
      <c r="D293" s="155" t="s">
        <v>120</v>
      </c>
      <c r="E293" s="156" t="s">
        <v>496</v>
      </c>
      <c r="F293" s="157" t="s">
        <v>497</v>
      </c>
      <c r="G293" s="158" t="s">
        <v>126</v>
      </c>
      <c r="H293" s="159">
        <v>64.525000000000006</v>
      </c>
      <c r="I293" s="160"/>
      <c r="J293" s="160">
        <f>ROUND(I293*H293,2)</f>
        <v>0</v>
      </c>
      <c r="K293" s="157" t="s">
        <v>122</v>
      </c>
      <c r="L293" s="38"/>
      <c r="M293" s="161" t="s">
        <v>5</v>
      </c>
      <c r="N293" s="162" t="s">
        <v>45</v>
      </c>
      <c r="O293" s="163">
        <v>0.18</v>
      </c>
      <c r="P293" s="163">
        <f>O293*H293</f>
        <v>11.614500000000001</v>
      </c>
      <c r="Q293" s="163">
        <v>7.9000000000000001E-4</v>
      </c>
      <c r="R293" s="163">
        <f>Q293*H293</f>
        <v>5.0974750000000006E-2</v>
      </c>
      <c r="S293" s="163">
        <v>0</v>
      </c>
      <c r="T293" s="164">
        <f>S293*H293</f>
        <v>0</v>
      </c>
      <c r="AR293" s="23" t="s">
        <v>123</v>
      </c>
      <c r="AT293" s="23" t="s">
        <v>120</v>
      </c>
      <c r="AU293" s="23" t="s">
        <v>81</v>
      </c>
      <c r="AY293" s="23" t="s">
        <v>118</v>
      </c>
      <c r="BE293" s="165">
        <f>IF(N293="základní",J293,0)</f>
        <v>0</v>
      </c>
      <c r="BF293" s="165">
        <f>IF(N293="snížená",J293,0)</f>
        <v>0</v>
      </c>
      <c r="BG293" s="165">
        <f>IF(N293="zákl. přenesená",J293,0)</f>
        <v>0</v>
      </c>
      <c r="BH293" s="165">
        <f>IF(N293="sníž. přenesená",J293,0)</f>
        <v>0</v>
      </c>
      <c r="BI293" s="165">
        <f>IF(N293="nulová",J293,0)</f>
        <v>0</v>
      </c>
      <c r="BJ293" s="23" t="s">
        <v>80</v>
      </c>
      <c r="BK293" s="165">
        <f>ROUND(I293*H293,2)</f>
        <v>0</v>
      </c>
      <c r="BL293" s="23" t="s">
        <v>123</v>
      </c>
      <c r="BM293" s="23" t="s">
        <v>498</v>
      </c>
    </row>
    <row r="294" spans="2:65" s="1" customFormat="1" ht="31.5" customHeight="1">
      <c r="B294" s="154"/>
      <c r="C294" s="155" t="s">
        <v>499</v>
      </c>
      <c r="D294" s="155" t="s">
        <v>120</v>
      </c>
      <c r="E294" s="156" t="s">
        <v>500</v>
      </c>
      <c r="F294" s="157" t="s">
        <v>501</v>
      </c>
      <c r="G294" s="158" t="s">
        <v>121</v>
      </c>
      <c r="H294" s="159">
        <v>2</v>
      </c>
      <c r="I294" s="160"/>
      <c r="J294" s="160">
        <f>ROUND(I294*H294,2)</f>
        <v>0</v>
      </c>
      <c r="K294" s="157" t="s">
        <v>122</v>
      </c>
      <c r="L294" s="38"/>
      <c r="M294" s="161" t="s">
        <v>5</v>
      </c>
      <c r="N294" s="162" t="s">
        <v>45</v>
      </c>
      <c r="O294" s="163">
        <v>0.56799999999999995</v>
      </c>
      <c r="P294" s="163">
        <f>O294*H294</f>
        <v>1.1359999999999999</v>
      </c>
      <c r="Q294" s="163">
        <v>1.0200000000000001E-2</v>
      </c>
      <c r="R294" s="163">
        <f>Q294*H294</f>
        <v>2.0400000000000001E-2</v>
      </c>
      <c r="S294" s="163">
        <v>0</v>
      </c>
      <c r="T294" s="164">
        <f>S294*H294</f>
        <v>0</v>
      </c>
      <c r="AR294" s="23" t="s">
        <v>123</v>
      </c>
      <c r="AT294" s="23" t="s">
        <v>120</v>
      </c>
      <c r="AU294" s="23" t="s">
        <v>81</v>
      </c>
      <c r="AY294" s="23" t="s">
        <v>118</v>
      </c>
      <c r="BE294" s="165">
        <f>IF(N294="základní",J294,0)</f>
        <v>0</v>
      </c>
      <c r="BF294" s="165">
        <f>IF(N294="snížená",J294,0)</f>
        <v>0</v>
      </c>
      <c r="BG294" s="165">
        <f>IF(N294="zákl. přenesená",J294,0)</f>
        <v>0</v>
      </c>
      <c r="BH294" s="165">
        <f>IF(N294="sníž. přenesená",J294,0)</f>
        <v>0</v>
      </c>
      <c r="BI294" s="165">
        <f>IF(N294="nulová",J294,0)</f>
        <v>0</v>
      </c>
      <c r="BJ294" s="23" t="s">
        <v>80</v>
      </c>
      <c r="BK294" s="165">
        <f>ROUND(I294*H294,2)</f>
        <v>0</v>
      </c>
      <c r="BL294" s="23" t="s">
        <v>123</v>
      </c>
      <c r="BM294" s="23" t="s">
        <v>502</v>
      </c>
    </row>
    <row r="295" spans="2:65" s="13" customFormat="1">
      <c r="B295" s="186"/>
      <c r="D295" s="167" t="s">
        <v>127</v>
      </c>
      <c r="E295" s="187" t="s">
        <v>5</v>
      </c>
      <c r="F295" s="188" t="s">
        <v>345</v>
      </c>
      <c r="H295" s="189" t="s">
        <v>5</v>
      </c>
      <c r="L295" s="186"/>
      <c r="M295" s="190"/>
      <c r="N295" s="191"/>
      <c r="O295" s="191"/>
      <c r="P295" s="191"/>
      <c r="Q295" s="191"/>
      <c r="R295" s="191"/>
      <c r="S295" s="191"/>
      <c r="T295" s="192"/>
      <c r="AT295" s="189" t="s">
        <v>127</v>
      </c>
      <c r="AU295" s="189" t="s">
        <v>81</v>
      </c>
      <c r="AV295" s="13" t="s">
        <v>80</v>
      </c>
      <c r="AW295" s="13" t="s">
        <v>37</v>
      </c>
      <c r="AX295" s="13" t="s">
        <v>74</v>
      </c>
      <c r="AY295" s="189" t="s">
        <v>118</v>
      </c>
    </row>
    <row r="296" spans="2:65" s="11" customFormat="1">
      <c r="B296" s="166"/>
      <c r="D296" s="167" t="s">
        <v>127</v>
      </c>
      <c r="E296" s="168" t="s">
        <v>5</v>
      </c>
      <c r="F296" s="169" t="s">
        <v>503</v>
      </c>
      <c r="H296" s="170">
        <v>2</v>
      </c>
      <c r="L296" s="166"/>
      <c r="M296" s="171"/>
      <c r="N296" s="172"/>
      <c r="O296" s="172"/>
      <c r="P296" s="172"/>
      <c r="Q296" s="172"/>
      <c r="R296" s="172"/>
      <c r="S296" s="172"/>
      <c r="T296" s="173"/>
      <c r="AT296" s="168" t="s">
        <v>127</v>
      </c>
      <c r="AU296" s="168" t="s">
        <v>81</v>
      </c>
      <c r="AV296" s="11" t="s">
        <v>81</v>
      </c>
      <c r="AW296" s="11" t="s">
        <v>37</v>
      </c>
      <c r="AX296" s="11" t="s">
        <v>80</v>
      </c>
      <c r="AY296" s="168" t="s">
        <v>118</v>
      </c>
    </row>
    <row r="297" spans="2:65" s="10" customFormat="1" ht="29.85" customHeight="1">
      <c r="B297" s="141"/>
      <c r="D297" s="151" t="s">
        <v>73</v>
      </c>
      <c r="E297" s="152" t="s">
        <v>499</v>
      </c>
      <c r="F297" s="152" t="s">
        <v>504</v>
      </c>
      <c r="J297" s="153">
        <f>BK297</f>
        <v>0</v>
      </c>
      <c r="L297" s="141"/>
      <c r="M297" s="145"/>
      <c r="N297" s="146"/>
      <c r="O297" s="146"/>
      <c r="P297" s="147">
        <f>SUM(P298:P358)</f>
        <v>81.475267000000017</v>
      </c>
      <c r="Q297" s="146"/>
      <c r="R297" s="147">
        <f>SUM(R298:R358)</f>
        <v>1.7143599599999999</v>
      </c>
      <c r="S297" s="146"/>
      <c r="T297" s="148">
        <f>SUM(T298:T358)</f>
        <v>0</v>
      </c>
      <c r="AR297" s="142" t="s">
        <v>80</v>
      </c>
      <c r="AT297" s="149" t="s">
        <v>73</v>
      </c>
      <c r="AU297" s="149" t="s">
        <v>80</v>
      </c>
      <c r="AY297" s="142" t="s">
        <v>118</v>
      </c>
      <c r="BK297" s="150">
        <f>SUM(BK298:BK358)</f>
        <v>0</v>
      </c>
    </row>
    <row r="298" spans="2:65" s="1" customFormat="1" ht="31.5" customHeight="1">
      <c r="B298" s="154"/>
      <c r="C298" s="155" t="s">
        <v>505</v>
      </c>
      <c r="D298" s="155" t="s">
        <v>120</v>
      </c>
      <c r="E298" s="156" t="s">
        <v>506</v>
      </c>
      <c r="F298" s="157" t="s">
        <v>507</v>
      </c>
      <c r="G298" s="158" t="s">
        <v>126</v>
      </c>
      <c r="H298" s="159">
        <v>4.9800000000000004</v>
      </c>
      <c r="I298" s="160"/>
      <c r="J298" s="160">
        <f>ROUND(I298*H298,2)</f>
        <v>0</v>
      </c>
      <c r="K298" s="157" t="s">
        <v>122</v>
      </c>
      <c r="L298" s="38"/>
      <c r="M298" s="161" t="s">
        <v>5</v>
      </c>
      <c r="N298" s="162" t="s">
        <v>45</v>
      </c>
      <c r="O298" s="163">
        <v>1.32</v>
      </c>
      <c r="P298" s="163">
        <f>O298*H298</f>
        <v>6.5736000000000008</v>
      </c>
      <c r="Q298" s="163">
        <v>8.2799999999999992E-3</v>
      </c>
      <c r="R298" s="163">
        <f>Q298*H298</f>
        <v>4.1234399999999997E-2</v>
      </c>
      <c r="S298" s="163">
        <v>0</v>
      </c>
      <c r="T298" s="164">
        <f>S298*H298</f>
        <v>0</v>
      </c>
      <c r="AR298" s="23" t="s">
        <v>123</v>
      </c>
      <c r="AT298" s="23" t="s">
        <v>120</v>
      </c>
      <c r="AU298" s="23" t="s">
        <v>81</v>
      </c>
      <c r="AY298" s="23" t="s">
        <v>118</v>
      </c>
      <c r="BE298" s="165">
        <f>IF(N298="základní",J298,0)</f>
        <v>0</v>
      </c>
      <c r="BF298" s="165">
        <f>IF(N298="snížená",J298,0)</f>
        <v>0</v>
      </c>
      <c r="BG298" s="165">
        <f>IF(N298="zákl. přenesená",J298,0)</f>
        <v>0</v>
      </c>
      <c r="BH298" s="165">
        <f>IF(N298="sníž. přenesená",J298,0)</f>
        <v>0</v>
      </c>
      <c r="BI298" s="165">
        <f>IF(N298="nulová",J298,0)</f>
        <v>0</v>
      </c>
      <c r="BJ298" s="23" t="s">
        <v>80</v>
      </c>
      <c r="BK298" s="165">
        <f>ROUND(I298*H298,2)</f>
        <v>0</v>
      </c>
      <c r="BL298" s="23" t="s">
        <v>123</v>
      </c>
      <c r="BM298" s="23" t="s">
        <v>508</v>
      </c>
    </row>
    <row r="299" spans="2:65" s="13" customFormat="1">
      <c r="B299" s="186"/>
      <c r="D299" s="167" t="s">
        <v>127</v>
      </c>
      <c r="E299" s="187" t="s">
        <v>5</v>
      </c>
      <c r="F299" s="188" t="s">
        <v>371</v>
      </c>
      <c r="H299" s="189" t="s">
        <v>5</v>
      </c>
      <c r="L299" s="186"/>
      <c r="M299" s="190"/>
      <c r="N299" s="191"/>
      <c r="O299" s="191"/>
      <c r="P299" s="191"/>
      <c r="Q299" s="191"/>
      <c r="R299" s="191"/>
      <c r="S299" s="191"/>
      <c r="T299" s="192"/>
      <c r="AT299" s="189" t="s">
        <v>127</v>
      </c>
      <c r="AU299" s="189" t="s">
        <v>81</v>
      </c>
      <c r="AV299" s="13" t="s">
        <v>80</v>
      </c>
      <c r="AW299" s="13" t="s">
        <v>37</v>
      </c>
      <c r="AX299" s="13" t="s">
        <v>74</v>
      </c>
      <c r="AY299" s="189" t="s">
        <v>118</v>
      </c>
    </row>
    <row r="300" spans="2:65" s="11" customFormat="1">
      <c r="B300" s="166"/>
      <c r="D300" s="167" t="s">
        <v>127</v>
      </c>
      <c r="E300" s="168" t="s">
        <v>5</v>
      </c>
      <c r="F300" s="169" t="s">
        <v>509</v>
      </c>
      <c r="H300" s="170">
        <v>4.9800000000000004</v>
      </c>
      <c r="L300" s="166"/>
      <c r="M300" s="171"/>
      <c r="N300" s="172"/>
      <c r="O300" s="172"/>
      <c r="P300" s="172"/>
      <c r="Q300" s="172"/>
      <c r="R300" s="172"/>
      <c r="S300" s="172"/>
      <c r="T300" s="173"/>
      <c r="AT300" s="168" t="s">
        <v>127</v>
      </c>
      <c r="AU300" s="168" t="s">
        <v>81</v>
      </c>
      <c r="AV300" s="11" t="s">
        <v>81</v>
      </c>
      <c r="AW300" s="11" t="s">
        <v>37</v>
      </c>
      <c r="AX300" s="11" t="s">
        <v>74</v>
      </c>
      <c r="AY300" s="168" t="s">
        <v>118</v>
      </c>
    </row>
    <row r="301" spans="2:65" s="12" customFormat="1">
      <c r="B301" s="174"/>
      <c r="D301" s="175" t="s">
        <v>127</v>
      </c>
      <c r="E301" s="176" t="s">
        <v>5</v>
      </c>
      <c r="F301" s="177" t="s">
        <v>128</v>
      </c>
      <c r="H301" s="178">
        <v>4.9800000000000004</v>
      </c>
      <c r="L301" s="174"/>
      <c r="M301" s="179"/>
      <c r="N301" s="180"/>
      <c r="O301" s="180"/>
      <c r="P301" s="180"/>
      <c r="Q301" s="180"/>
      <c r="R301" s="180"/>
      <c r="S301" s="180"/>
      <c r="T301" s="181"/>
      <c r="AT301" s="182" t="s">
        <v>127</v>
      </c>
      <c r="AU301" s="182" t="s">
        <v>81</v>
      </c>
      <c r="AV301" s="12" t="s">
        <v>123</v>
      </c>
      <c r="AW301" s="12" t="s">
        <v>37</v>
      </c>
      <c r="AX301" s="12" t="s">
        <v>80</v>
      </c>
      <c r="AY301" s="182" t="s">
        <v>118</v>
      </c>
    </row>
    <row r="302" spans="2:65" s="1" customFormat="1" ht="31.5" customHeight="1">
      <c r="B302" s="154"/>
      <c r="C302" s="155" t="s">
        <v>510</v>
      </c>
      <c r="D302" s="155" t="s">
        <v>120</v>
      </c>
      <c r="E302" s="156" t="s">
        <v>511</v>
      </c>
      <c r="F302" s="157" t="s">
        <v>512</v>
      </c>
      <c r="G302" s="158" t="s">
        <v>126</v>
      </c>
      <c r="H302" s="159">
        <v>3.984</v>
      </c>
      <c r="I302" s="160"/>
      <c r="J302" s="160">
        <f>ROUND(I302*H302,2)</f>
        <v>0</v>
      </c>
      <c r="K302" s="157" t="s">
        <v>122</v>
      </c>
      <c r="L302" s="38"/>
      <c r="M302" s="161" t="s">
        <v>5</v>
      </c>
      <c r="N302" s="162" t="s">
        <v>45</v>
      </c>
      <c r="O302" s="163">
        <v>1</v>
      </c>
      <c r="P302" s="163">
        <f>O302*H302</f>
        <v>3.984</v>
      </c>
      <c r="Q302" s="163">
        <v>8.2500000000000004E-3</v>
      </c>
      <c r="R302" s="163">
        <f>Q302*H302</f>
        <v>3.2868000000000001E-2</v>
      </c>
      <c r="S302" s="163">
        <v>0</v>
      </c>
      <c r="T302" s="164">
        <f>S302*H302</f>
        <v>0</v>
      </c>
      <c r="AR302" s="23" t="s">
        <v>123</v>
      </c>
      <c r="AT302" s="23" t="s">
        <v>120</v>
      </c>
      <c r="AU302" s="23" t="s">
        <v>81</v>
      </c>
      <c r="AY302" s="23" t="s">
        <v>118</v>
      </c>
      <c r="BE302" s="165">
        <f>IF(N302="základní",J302,0)</f>
        <v>0</v>
      </c>
      <c r="BF302" s="165">
        <f>IF(N302="snížená",J302,0)</f>
        <v>0</v>
      </c>
      <c r="BG302" s="165">
        <f>IF(N302="zákl. přenesená",J302,0)</f>
        <v>0</v>
      </c>
      <c r="BH302" s="165">
        <f>IF(N302="sníž. přenesená",J302,0)</f>
        <v>0</v>
      </c>
      <c r="BI302" s="165">
        <f>IF(N302="nulová",J302,0)</f>
        <v>0</v>
      </c>
      <c r="BJ302" s="23" t="s">
        <v>80</v>
      </c>
      <c r="BK302" s="165">
        <f>ROUND(I302*H302,2)</f>
        <v>0</v>
      </c>
      <c r="BL302" s="23" t="s">
        <v>123</v>
      </c>
      <c r="BM302" s="23" t="s">
        <v>513</v>
      </c>
    </row>
    <row r="303" spans="2:65" s="13" customFormat="1">
      <c r="B303" s="186"/>
      <c r="D303" s="167" t="s">
        <v>127</v>
      </c>
      <c r="E303" s="187" t="s">
        <v>5</v>
      </c>
      <c r="F303" s="188" t="s">
        <v>371</v>
      </c>
      <c r="H303" s="189" t="s">
        <v>5</v>
      </c>
      <c r="L303" s="186"/>
      <c r="M303" s="190"/>
      <c r="N303" s="191"/>
      <c r="O303" s="191"/>
      <c r="P303" s="191"/>
      <c r="Q303" s="191"/>
      <c r="R303" s="191"/>
      <c r="S303" s="191"/>
      <c r="T303" s="192"/>
      <c r="AT303" s="189" t="s">
        <v>127</v>
      </c>
      <c r="AU303" s="189" t="s">
        <v>81</v>
      </c>
      <c r="AV303" s="13" t="s">
        <v>80</v>
      </c>
      <c r="AW303" s="13" t="s">
        <v>37</v>
      </c>
      <c r="AX303" s="13" t="s">
        <v>74</v>
      </c>
      <c r="AY303" s="189" t="s">
        <v>118</v>
      </c>
    </row>
    <row r="304" spans="2:65" s="11" customFormat="1">
      <c r="B304" s="166"/>
      <c r="D304" s="167" t="s">
        <v>127</v>
      </c>
      <c r="E304" s="168" t="s">
        <v>5</v>
      </c>
      <c r="F304" s="169" t="s">
        <v>514</v>
      </c>
      <c r="H304" s="170">
        <v>3.984</v>
      </c>
      <c r="L304" s="166"/>
      <c r="M304" s="171"/>
      <c r="N304" s="172"/>
      <c r="O304" s="172"/>
      <c r="P304" s="172"/>
      <c r="Q304" s="172"/>
      <c r="R304" s="172"/>
      <c r="S304" s="172"/>
      <c r="T304" s="173"/>
      <c r="AT304" s="168" t="s">
        <v>127</v>
      </c>
      <c r="AU304" s="168" t="s">
        <v>81</v>
      </c>
      <c r="AV304" s="11" t="s">
        <v>81</v>
      </c>
      <c r="AW304" s="11" t="s">
        <v>37</v>
      </c>
      <c r="AX304" s="11" t="s">
        <v>74</v>
      </c>
      <c r="AY304" s="168" t="s">
        <v>118</v>
      </c>
    </row>
    <row r="305" spans="2:65" s="12" customFormat="1">
      <c r="B305" s="174"/>
      <c r="D305" s="175" t="s">
        <v>127</v>
      </c>
      <c r="E305" s="176" t="s">
        <v>5</v>
      </c>
      <c r="F305" s="177" t="s">
        <v>128</v>
      </c>
      <c r="H305" s="178">
        <v>3.984</v>
      </c>
      <c r="L305" s="174"/>
      <c r="M305" s="179"/>
      <c r="N305" s="180"/>
      <c r="O305" s="180"/>
      <c r="P305" s="180"/>
      <c r="Q305" s="180"/>
      <c r="R305" s="180"/>
      <c r="S305" s="180"/>
      <c r="T305" s="181"/>
      <c r="AT305" s="182" t="s">
        <v>127</v>
      </c>
      <c r="AU305" s="182" t="s">
        <v>81</v>
      </c>
      <c r="AV305" s="12" t="s">
        <v>123</v>
      </c>
      <c r="AW305" s="12" t="s">
        <v>37</v>
      </c>
      <c r="AX305" s="12" t="s">
        <v>80</v>
      </c>
      <c r="AY305" s="182" t="s">
        <v>118</v>
      </c>
    </row>
    <row r="306" spans="2:65" s="1" customFormat="1" ht="22.5" customHeight="1">
      <c r="B306" s="154"/>
      <c r="C306" s="200" t="s">
        <v>515</v>
      </c>
      <c r="D306" s="200" t="s">
        <v>277</v>
      </c>
      <c r="E306" s="201" t="s">
        <v>516</v>
      </c>
      <c r="F306" s="202" t="s">
        <v>517</v>
      </c>
      <c r="G306" s="203" t="s">
        <v>126</v>
      </c>
      <c r="H306" s="204">
        <v>9.1430000000000007</v>
      </c>
      <c r="I306" s="205"/>
      <c r="J306" s="205">
        <f>ROUND(I306*H306,2)</f>
        <v>0</v>
      </c>
      <c r="K306" s="202" t="s">
        <v>5</v>
      </c>
      <c r="L306" s="206"/>
      <c r="M306" s="207" t="s">
        <v>5</v>
      </c>
      <c r="N306" s="208" t="s">
        <v>45</v>
      </c>
      <c r="O306" s="163">
        <v>0</v>
      </c>
      <c r="P306" s="163">
        <f>O306*H306</f>
        <v>0</v>
      </c>
      <c r="Q306" s="163">
        <v>5.0000000000000001E-4</v>
      </c>
      <c r="R306" s="163">
        <f>Q306*H306</f>
        <v>4.5715E-3</v>
      </c>
      <c r="S306" s="163">
        <v>0</v>
      </c>
      <c r="T306" s="164">
        <f>S306*H306</f>
        <v>0</v>
      </c>
      <c r="AR306" s="23" t="s">
        <v>135</v>
      </c>
      <c r="AT306" s="23" t="s">
        <v>277</v>
      </c>
      <c r="AU306" s="23" t="s">
        <v>81</v>
      </c>
      <c r="AY306" s="23" t="s">
        <v>118</v>
      </c>
      <c r="BE306" s="165">
        <f>IF(N306="základní",J306,0)</f>
        <v>0</v>
      </c>
      <c r="BF306" s="165">
        <f>IF(N306="snížená",J306,0)</f>
        <v>0</v>
      </c>
      <c r="BG306" s="165">
        <f>IF(N306="zákl. přenesená",J306,0)</f>
        <v>0</v>
      </c>
      <c r="BH306" s="165">
        <f>IF(N306="sníž. přenesená",J306,0)</f>
        <v>0</v>
      </c>
      <c r="BI306" s="165">
        <f>IF(N306="nulová",J306,0)</f>
        <v>0</v>
      </c>
      <c r="BJ306" s="23" t="s">
        <v>80</v>
      </c>
      <c r="BK306" s="165">
        <f>ROUND(I306*H306,2)</f>
        <v>0</v>
      </c>
      <c r="BL306" s="23" t="s">
        <v>123</v>
      </c>
      <c r="BM306" s="23" t="s">
        <v>518</v>
      </c>
    </row>
    <row r="307" spans="2:65" s="11" customFormat="1">
      <c r="B307" s="166"/>
      <c r="D307" s="175" t="s">
        <v>127</v>
      </c>
      <c r="F307" s="184" t="s">
        <v>519</v>
      </c>
      <c r="H307" s="185">
        <v>9.1430000000000007</v>
      </c>
      <c r="L307" s="166"/>
      <c r="M307" s="171"/>
      <c r="N307" s="172"/>
      <c r="O307" s="172"/>
      <c r="P307" s="172"/>
      <c r="Q307" s="172"/>
      <c r="R307" s="172"/>
      <c r="S307" s="172"/>
      <c r="T307" s="173"/>
      <c r="AT307" s="168" t="s">
        <v>127</v>
      </c>
      <c r="AU307" s="168" t="s">
        <v>81</v>
      </c>
      <c r="AV307" s="11" t="s">
        <v>81</v>
      </c>
      <c r="AW307" s="11" t="s">
        <v>6</v>
      </c>
      <c r="AX307" s="11" t="s">
        <v>80</v>
      </c>
      <c r="AY307" s="168" t="s">
        <v>118</v>
      </c>
    </row>
    <row r="308" spans="2:65" s="1" customFormat="1" ht="31.5" customHeight="1">
      <c r="B308" s="154"/>
      <c r="C308" s="155" t="s">
        <v>520</v>
      </c>
      <c r="D308" s="155" t="s">
        <v>120</v>
      </c>
      <c r="E308" s="156" t="s">
        <v>521</v>
      </c>
      <c r="F308" s="157" t="s">
        <v>522</v>
      </c>
      <c r="G308" s="158" t="s">
        <v>124</v>
      </c>
      <c r="H308" s="159">
        <v>15.86</v>
      </c>
      <c r="I308" s="160"/>
      <c r="J308" s="160">
        <f>ROUND(I308*H308,2)</f>
        <v>0</v>
      </c>
      <c r="K308" s="157" t="s">
        <v>271</v>
      </c>
      <c r="L308" s="38"/>
      <c r="M308" s="161" t="s">
        <v>5</v>
      </c>
      <c r="N308" s="162" t="s">
        <v>45</v>
      </c>
      <c r="O308" s="163">
        <v>0.14000000000000001</v>
      </c>
      <c r="P308" s="163">
        <f>O308*H308</f>
        <v>2.2204000000000002</v>
      </c>
      <c r="Q308" s="163">
        <v>2.5000000000000001E-4</v>
      </c>
      <c r="R308" s="163">
        <f>Q308*H308</f>
        <v>3.9649999999999998E-3</v>
      </c>
      <c r="S308" s="163">
        <v>0</v>
      </c>
      <c r="T308" s="164">
        <f>S308*H308</f>
        <v>0</v>
      </c>
      <c r="AR308" s="23" t="s">
        <v>123</v>
      </c>
      <c r="AT308" s="23" t="s">
        <v>120</v>
      </c>
      <c r="AU308" s="23" t="s">
        <v>81</v>
      </c>
      <c r="AY308" s="23" t="s">
        <v>118</v>
      </c>
      <c r="BE308" s="165">
        <f>IF(N308="základní",J308,0)</f>
        <v>0</v>
      </c>
      <c r="BF308" s="165">
        <f>IF(N308="snížená",J308,0)</f>
        <v>0</v>
      </c>
      <c r="BG308" s="165">
        <f>IF(N308="zákl. přenesená",J308,0)</f>
        <v>0</v>
      </c>
      <c r="BH308" s="165">
        <f>IF(N308="sníž. přenesená",J308,0)</f>
        <v>0</v>
      </c>
      <c r="BI308" s="165">
        <f>IF(N308="nulová",J308,0)</f>
        <v>0</v>
      </c>
      <c r="BJ308" s="23" t="s">
        <v>80</v>
      </c>
      <c r="BK308" s="165">
        <f>ROUND(I308*H308,2)</f>
        <v>0</v>
      </c>
      <c r="BL308" s="23" t="s">
        <v>123</v>
      </c>
      <c r="BM308" s="23" t="s">
        <v>523</v>
      </c>
    </row>
    <row r="309" spans="2:65" s="1" customFormat="1" ht="22.5" customHeight="1">
      <c r="B309" s="154"/>
      <c r="C309" s="200" t="s">
        <v>524</v>
      </c>
      <c r="D309" s="200" t="s">
        <v>277</v>
      </c>
      <c r="E309" s="201" t="s">
        <v>525</v>
      </c>
      <c r="F309" s="202" t="s">
        <v>526</v>
      </c>
      <c r="G309" s="203" t="s">
        <v>124</v>
      </c>
      <c r="H309" s="204">
        <v>8.7149999999999999</v>
      </c>
      <c r="I309" s="205"/>
      <c r="J309" s="205">
        <f>ROUND(I309*H309,2)</f>
        <v>0</v>
      </c>
      <c r="K309" s="202" t="s">
        <v>271</v>
      </c>
      <c r="L309" s="206"/>
      <c r="M309" s="207" t="s">
        <v>5</v>
      </c>
      <c r="N309" s="208" t="s">
        <v>45</v>
      </c>
      <c r="O309" s="163">
        <v>0</v>
      </c>
      <c r="P309" s="163">
        <f>O309*H309</f>
        <v>0</v>
      </c>
      <c r="Q309" s="163">
        <v>2.9999999999999997E-4</v>
      </c>
      <c r="R309" s="163">
        <f>Q309*H309</f>
        <v>2.6144999999999996E-3</v>
      </c>
      <c r="S309" s="163">
        <v>0</v>
      </c>
      <c r="T309" s="164">
        <f>S309*H309</f>
        <v>0</v>
      </c>
      <c r="AR309" s="23" t="s">
        <v>135</v>
      </c>
      <c r="AT309" s="23" t="s">
        <v>277</v>
      </c>
      <c r="AU309" s="23" t="s">
        <v>81</v>
      </c>
      <c r="AY309" s="23" t="s">
        <v>118</v>
      </c>
      <c r="BE309" s="165">
        <f>IF(N309="základní",J309,0)</f>
        <v>0</v>
      </c>
      <c r="BF309" s="165">
        <f>IF(N309="snížená",J309,0)</f>
        <v>0</v>
      </c>
      <c r="BG309" s="165">
        <f>IF(N309="zákl. přenesená",J309,0)</f>
        <v>0</v>
      </c>
      <c r="BH309" s="165">
        <f>IF(N309="sníž. přenesená",J309,0)</f>
        <v>0</v>
      </c>
      <c r="BI309" s="165">
        <f>IF(N309="nulová",J309,0)</f>
        <v>0</v>
      </c>
      <c r="BJ309" s="23" t="s">
        <v>80</v>
      </c>
      <c r="BK309" s="165">
        <f>ROUND(I309*H309,2)</f>
        <v>0</v>
      </c>
      <c r="BL309" s="23" t="s">
        <v>123</v>
      </c>
      <c r="BM309" s="23" t="s">
        <v>527</v>
      </c>
    </row>
    <row r="310" spans="2:65" s="13" customFormat="1">
      <c r="B310" s="186"/>
      <c r="D310" s="167" t="s">
        <v>127</v>
      </c>
      <c r="E310" s="187" t="s">
        <v>5</v>
      </c>
      <c r="F310" s="188" t="s">
        <v>371</v>
      </c>
      <c r="H310" s="189" t="s">
        <v>5</v>
      </c>
      <c r="L310" s="186"/>
      <c r="M310" s="190"/>
      <c r="N310" s="191"/>
      <c r="O310" s="191"/>
      <c r="P310" s="191"/>
      <c r="Q310" s="191"/>
      <c r="R310" s="191"/>
      <c r="S310" s="191"/>
      <c r="T310" s="192"/>
      <c r="AT310" s="189" t="s">
        <v>127</v>
      </c>
      <c r="AU310" s="189" t="s">
        <v>81</v>
      </c>
      <c r="AV310" s="13" t="s">
        <v>80</v>
      </c>
      <c r="AW310" s="13" t="s">
        <v>37</v>
      </c>
      <c r="AX310" s="13" t="s">
        <v>74</v>
      </c>
      <c r="AY310" s="189" t="s">
        <v>118</v>
      </c>
    </row>
    <row r="311" spans="2:65" s="11" customFormat="1">
      <c r="B311" s="166"/>
      <c r="D311" s="167" t="s">
        <v>127</v>
      </c>
      <c r="E311" s="168" t="s">
        <v>5</v>
      </c>
      <c r="F311" s="169" t="s">
        <v>528</v>
      </c>
      <c r="H311" s="170">
        <v>8.3000000000000007</v>
      </c>
      <c r="L311" s="166"/>
      <c r="M311" s="171"/>
      <c r="N311" s="172"/>
      <c r="O311" s="172"/>
      <c r="P311" s="172"/>
      <c r="Q311" s="172"/>
      <c r="R311" s="172"/>
      <c r="S311" s="172"/>
      <c r="T311" s="173"/>
      <c r="AT311" s="168" t="s">
        <v>127</v>
      </c>
      <c r="AU311" s="168" t="s">
        <v>81</v>
      </c>
      <c r="AV311" s="11" t="s">
        <v>81</v>
      </c>
      <c r="AW311" s="11" t="s">
        <v>37</v>
      </c>
      <c r="AX311" s="11" t="s">
        <v>74</v>
      </c>
      <c r="AY311" s="168" t="s">
        <v>118</v>
      </c>
    </row>
    <row r="312" spans="2:65" s="12" customFormat="1">
      <c r="B312" s="174"/>
      <c r="D312" s="167" t="s">
        <v>127</v>
      </c>
      <c r="E312" s="193" t="s">
        <v>5</v>
      </c>
      <c r="F312" s="194" t="s">
        <v>128</v>
      </c>
      <c r="H312" s="195">
        <v>8.3000000000000007</v>
      </c>
      <c r="L312" s="174"/>
      <c r="M312" s="179"/>
      <c r="N312" s="180"/>
      <c r="O312" s="180"/>
      <c r="P312" s="180"/>
      <c r="Q312" s="180"/>
      <c r="R312" s="180"/>
      <c r="S312" s="180"/>
      <c r="T312" s="181"/>
      <c r="AT312" s="182" t="s">
        <v>127</v>
      </c>
      <c r="AU312" s="182" t="s">
        <v>81</v>
      </c>
      <c r="AV312" s="12" t="s">
        <v>123</v>
      </c>
      <c r="AW312" s="12" t="s">
        <v>37</v>
      </c>
      <c r="AX312" s="12" t="s">
        <v>80</v>
      </c>
      <c r="AY312" s="182" t="s">
        <v>118</v>
      </c>
    </row>
    <row r="313" spans="2:65" s="11" customFormat="1">
      <c r="B313" s="166"/>
      <c r="D313" s="175" t="s">
        <v>127</v>
      </c>
      <c r="F313" s="184" t="s">
        <v>529</v>
      </c>
      <c r="H313" s="185">
        <v>8.7149999999999999</v>
      </c>
      <c r="L313" s="166"/>
      <c r="M313" s="171"/>
      <c r="N313" s="172"/>
      <c r="O313" s="172"/>
      <c r="P313" s="172"/>
      <c r="Q313" s="172"/>
      <c r="R313" s="172"/>
      <c r="S313" s="172"/>
      <c r="T313" s="173"/>
      <c r="AT313" s="168" t="s">
        <v>127</v>
      </c>
      <c r="AU313" s="168" t="s">
        <v>81</v>
      </c>
      <c r="AV313" s="11" t="s">
        <v>81</v>
      </c>
      <c r="AW313" s="11" t="s">
        <v>6</v>
      </c>
      <c r="AX313" s="11" t="s">
        <v>80</v>
      </c>
      <c r="AY313" s="168" t="s">
        <v>118</v>
      </c>
    </row>
    <row r="314" spans="2:65" s="1" customFormat="1" ht="22.5" customHeight="1">
      <c r="B314" s="154"/>
      <c r="C314" s="200" t="s">
        <v>530</v>
      </c>
      <c r="D314" s="200" t="s">
        <v>277</v>
      </c>
      <c r="E314" s="201" t="s">
        <v>531</v>
      </c>
      <c r="F314" s="202" t="s">
        <v>532</v>
      </c>
      <c r="G314" s="203" t="s">
        <v>124</v>
      </c>
      <c r="H314" s="204">
        <v>1.008</v>
      </c>
      <c r="I314" s="205"/>
      <c r="J314" s="205">
        <f>ROUND(I314*H314,2)</f>
        <v>0</v>
      </c>
      <c r="K314" s="202" t="s">
        <v>122</v>
      </c>
      <c r="L314" s="206"/>
      <c r="M314" s="207" t="s">
        <v>5</v>
      </c>
      <c r="N314" s="208" t="s">
        <v>45</v>
      </c>
      <c r="O314" s="163">
        <v>0</v>
      </c>
      <c r="P314" s="163">
        <f>O314*H314</f>
        <v>0</v>
      </c>
      <c r="Q314" s="163">
        <v>5.0000000000000001E-4</v>
      </c>
      <c r="R314" s="163">
        <f>Q314*H314</f>
        <v>5.04E-4</v>
      </c>
      <c r="S314" s="163">
        <v>0</v>
      </c>
      <c r="T314" s="164">
        <f>S314*H314</f>
        <v>0</v>
      </c>
      <c r="AR314" s="23" t="s">
        <v>135</v>
      </c>
      <c r="AT314" s="23" t="s">
        <v>277</v>
      </c>
      <c r="AU314" s="23" t="s">
        <v>81</v>
      </c>
      <c r="AY314" s="23" t="s">
        <v>118</v>
      </c>
      <c r="BE314" s="165">
        <f>IF(N314="základní",J314,0)</f>
        <v>0</v>
      </c>
      <c r="BF314" s="165">
        <f>IF(N314="snížená",J314,0)</f>
        <v>0</v>
      </c>
      <c r="BG314" s="165">
        <f>IF(N314="zákl. přenesená",J314,0)</f>
        <v>0</v>
      </c>
      <c r="BH314" s="165">
        <f>IF(N314="sníž. přenesená",J314,0)</f>
        <v>0</v>
      </c>
      <c r="BI314" s="165">
        <f>IF(N314="nulová",J314,0)</f>
        <v>0</v>
      </c>
      <c r="BJ314" s="23" t="s">
        <v>80</v>
      </c>
      <c r="BK314" s="165">
        <f>ROUND(I314*H314,2)</f>
        <v>0</v>
      </c>
      <c r="BL314" s="23" t="s">
        <v>123</v>
      </c>
      <c r="BM314" s="23" t="s">
        <v>533</v>
      </c>
    </row>
    <row r="315" spans="2:65" s="11" customFormat="1">
      <c r="B315" s="166"/>
      <c r="D315" s="167" t="s">
        <v>127</v>
      </c>
      <c r="E315" s="168" t="s">
        <v>5</v>
      </c>
      <c r="F315" s="169" t="s">
        <v>534</v>
      </c>
      <c r="H315" s="170">
        <v>0.96</v>
      </c>
      <c r="L315" s="166"/>
      <c r="M315" s="171"/>
      <c r="N315" s="172"/>
      <c r="O315" s="172"/>
      <c r="P315" s="172"/>
      <c r="Q315" s="172"/>
      <c r="R315" s="172"/>
      <c r="S315" s="172"/>
      <c r="T315" s="173"/>
      <c r="AT315" s="168" t="s">
        <v>127</v>
      </c>
      <c r="AU315" s="168" t="s">
        <v>81</v>
      </c>
      <c r="AV315" s="11" t="s">
        <v>81</v>
      </c>
      <c r="AW315" s="11" t="s">
        <v>37</v>
      </c>
      <c r="AX315" s="11" t="s">
        <v>80</v>
      </c>
      <c r="AY315" s="168" t="s">
        <v>118</v>
      </c>
    </row>
    <row r="316" spans="2:65" s="11" customFormat="1">
      <c r="B316" s="166"/>
      <c r="D316" s="175" t="s">
        <v>127</v>
      </c>
      <c r="F316" s="184" t="s">
        <v>535</v>
      </c>
      <c r="H316" s="185">
        <v>1.008</v>
      </c>
      <c r="L316" s="166"/>
      <c r="M316" s="171"/>
      <c r="N316" s="172"/>
      <c r="O316" s="172"/>
      <c r="P316" s="172"/>
      <c r="Q316" s="172"/>
      <c r="R316" s="172"/>
      <c r="S316" s="172"/>
      <c r="T316" s="173"/>
      <c r="AT316" s="168" t="s">
        <v>127</v>
      </c>
      <c r="AU316" s="168" t="s">
        <v>81</v>
      </c>
      <c r="AV316" s="11" t="s">
        <v>81</v>
      </c>
      <c r="AW316" s="11" t="s">
        <v>6</v>
      </c>
      <c r="AX316" s="11" t="s">
        <v>80</v>
      </c>
      <c r="AY316" s="168" t="s">
        <v>118</v>
      </c>
    </row>
    <row r="317" spans="2:65" s="1" customFormat="1" ht="22.5" customHeight="1">
      <c r="B317" s="154"/>
      <c r="C317" s="200" t="s">
        <v>536</v>
      </c>
      <c r="D317" s="200" t="s">
        <v>277</v>
      </c>
      <c r="E317" s="201" t="s">
        <v>537</v>
      </c>
      <c r="F317" s="202" t="s">
        <v>538</v>
      </c>
      <c r="G317" s="203" t="s">
        <v>124</v>
      </c>
      <c r="H317" s="204">
        <v>1.26</v>
      </c>
      <c r="I317" s="205"/>
      <c r="J317" s="205">
        <f>ROUND(I317*H317,2)</f>
        <v>0</v>
      </c>
      <c r="K317" s="202" t="s">
        <v>122</v>
      </c>
      <c r="L317" s="206"/>
      <c r="M317" s="207" t="s">
        <v>5</v>
      </c>
      <c r="N317" s="208" t="s">
        <v>45</v>
      </c>
      <c r="O317" s="163">
        <v>0</v>
      </c>
      <c r="P317" s="163">
        <f>O317*H317</f>
        <v>0</v>
      </c>
      <c r="Q317" s="163">
        <v>5.0000000000000001E-4</v>
      </c>
      <c r="R317" s="163">
        <f>Q317*H317</f>
        <v>6.3000000000000003E-4</v>
      </c>
      <c r="S317" s="163">
        <v>0</v>
      </c>
      <c r="T317" s="164">
        <f>S317*H317</f>
        <v>0</v>
      </c>
      <c r="AR317" s="23" t="s">
        <v>135</v>
      </c>
      <c r="AT317" s="23" t="s">
        <v>277</v>
      </c>
      <c r="AU317" s="23" t="s">
        <v>81</v>
      </c>
      <c r="AY317" s="23" t="s">
        <v>118</v>
      </c>
      <c r="BE317" s="165">
        <f>IF(N317="základní",J317,0)</f>
        <v>0</v>
      </c>
      <c r="BF317" s="165">
        <f>IF(N317="snížená",J317,0)</f>
        <v>0</v>
      </c>
      <c r="BG317" s="165">
        <f>IF(N317="zákl. přenesená",J317,0)</f>
        <v>0</v>
      </c>
      <c r="BH317" s="165">
        <f>IF(N317="sníž. přenesená",J317,0)</f>
        <v>0</v>
      </c>
      <c r="BI317" s="165">
        <f>IF(N317="nulová",J317,0)</f>
        <v>0</v>
      </c>
      <c r="BJ317" s="23" t="s">
        <v>80</v>
      </c>
      <c r="BK317" s="165">
        <f>ROUND(I317*H317,2)</f>
        <v>0</v>
      </c>
      <c r="BL317" s="23" t="s">
        <v>123</v>
      </c>
      <c r="BM317" s="23" t="s">
        <v>539</v>
      </c>
    </row>
    <row r="318" spans="2:65" s="11" customFormat="1">
      <c r="B318" s="166"/>
      <c r="D318" s="167" t="s">
        <v>127</v>
      </c>
      <c r="E318" s="168" t="s">
        <v>5</v>
      </c>
      <c r="F318" s="169" t="s">
        <v>540</v>
      </c>
      <c r="H318" s="170">
        <v>1.2</v>
      </c>
      <c r="L318" s="166"/>
      <c r="M318" s="171"/>
      <c r="N318" s="172"/>
      <c r="O318" s="172"/>
      <c r="P318" s="172"/>
      <c r="Q318" s="172"/>
      <c r="R318" s="172"/>
      <c r="S318" s="172"/>
      <c r="T318" s="173"/>
      <c r="AT318" s="168" t="s">
        <v>127</v>
      </c>
      <c r="AU318" s="168" t="s">
        <v>81</v>
      </c>
      <c r="AV318" s="11" t="s">
        <v>81</v>
      </c>
      <c r="AW318" s="11" t="s">
        <v>37</v>
      </c>
      <c r="AX318" s="11" t="s">
        <v>80</v>
      </c>
      <c r="AY318" s="168" t="s">
        <v>118</v>
      </c>
    </row>
    <row r="319" spans="2:65" s="11" customFormat="1">
      <c r="B319" s="166"/>
      <c r="D319" s="175" t="s">
        <v>127</v>
      </c>
      <c r="F319" s="184" t="s">
        <v>541</v>
      </c>
      <c r="H319" s="185">
        <v>1.26</v>
      </c>
      <c r="L319" s="166"/>
      <c r="M319" s="171"/>
      <c r="N319" s="172"/>
      <c r="O319" s="172"/>
      <c r="P319" s="172"/>
      <c r="Q319" s="172"/>
      <c r="R319" s="172"/>
      <c r="S319" s="172"/>
      <c r="T319" s="173"/>
      <c r="AT319" s="168" t="s">
        <v>127</v>
      </c>
      <c r="AU319" s="168" t="s">
        <v>81</v>
      </c>
      <c r="AV319" s="11" t="s">
        <v>81</v>
      </c>
      <c r="AW319" s="11" t="s">
        <v>6</v>
      </c>
      <c r="AX319" s="11" t="s">
        <v>80</v>
      </c>
      <c r="AY319" s="168" t="s">
        <v>118</v>
      </c>
    </row>
    <row r="320" spans="2:65" s="1" customFormat="1" ht="22.5" customHeight="1">
      <c r="B320" s="154"/>
      <c r="C320" s="200" t="s">
        <v>542</v>
      </c>
      <c r="D320" s="200" t="s">
        <v>277</v>
      </c>
      <c r="E320" s="201" t="s">
        <v>543</v>
      </c>
      <c r="F320" s="202" t="s">
        <v>544</v>
      </c>
      <c r="G320" s="203" t="s">
        <v>124</v>
      </c>
      <c r="H320" s="204">
        <v>5.67</v>
      </c>
      <c r="I320" s="205"/>
      <c r="J320" s="205">
        <f>ROUND(I320*H320,2)</f>
        <v>0</v>
      </c>
      <c r="K320" s="202" t="s">
        <v>122</v>
      </c>
      <c r="L320" s="206"/>
      <c r="M320" s="207" t="s">
        <v>5</v>
      </c>
      <c r="N320" s="208" t="s">
        <v>45</v>
      </c>
      <c r="O320" s="163">
        <v>0</v>
      </c>
      <c r="P320" s="163">
        <f>O320*H320</f>
        <v>0</v>
      </c>
      <c r="Q320" s="163">
        <v>2.9999999999999997E-4</v>
      </c>
      <c r="R320" s="163">
        <f>Q320*H320</f>
        <v>1.7009999999999998E-3</v>
      </c>
      <c r="S320" s="163">
        <v>0</v>
      </c>
      <c r="T320" s="164">
        <f>S320*H320</f>
        <v>0</v>
      </c>
      <c r="AR320" s="23" t="s">
        <v>135</v>
      </c>
      <c r="AT320" s="23" t="s">
        <v>277</v>
      </c>
      <c r="AU320" s="23" t="s">
        <v>81</v>
      </c>
      <c r="AY320" s="23" t="s">
        <v>118</v>
      </c>
      <c r="BE320" s="165">
        <f>IF(N320="základní",J320,0)</f>
        <v>0</v>
      </c>
      <c r="BF320" s="165">
        <f>IF(N320="snížená",J320,0)</f>
        <v>0</v>
      </c>
      <c r="BG320" s="165">
        <f>IF(N320="zákl. přenesená",J320,0)</f>
        <v>0</v>
      </c>
      <c r="BH320" s="165">
        <f>IF(N320="sníž. přenesená",J320,0)</f>
        <v>0</v>
      </c>
      <c r="BI320" s="165">
        <f>IF(N320="nulová",J320,0)</f>
        <v>0</v>
      </c>
      <c r="BJ320" s="23" t="s">
        <v>80</v>
      </c>
      <c r="BK320" s="165">
        <f>ROUND(I320*H320,2)</f>
        <v>0</v>
      </c>
      <c r="BL320" s="23" t="s">
        <v>123</v>
      </c>
      <c r="BM320" s="23" t="s">
        <v>545</v>
      </c>
    </row>
    <row r="321" spans="2:65" s="11" customFormat="1">
      <c r="B321" s="166"/>
      <c r="D321" s="167" t="s">
        <v>127</v>
      </c>
      <c r="E321" s="168" t="s">
        <v>5</v>
      </c>
      <c r="F321" s="169" t="s">
        <v>546</v>
      </c>
      <c r="H321" s="170">
        <v>5.4</v>
      </c>
      <c r="L321" s="166"/>
      <c r="M321" s="171"/>
      <c r="N321" s="172"/>
      <c r="O321" s="172"/>
      <c r="P321" s="172"/>
      <c r="Q321" s="172"/>
      <c r="R321" s="172"/>
      <c r="S321" s="172"/>
      <c r="T321" s="173"/>
      <c r="AT321" s="168" t="s">
        <v>127</v>
      </c>
      <c r="AU321" s="168" t="s">
        <v>81</v>
      </c>
      <c r="AV321" s="11" t="s">
        <v>81</v>
      </c>
      <c r="AW321" s="11" t="s">
        <v>37</v>
      </c>
      <c r="AX321" s="11" t="s">
        <v>80</v>
      </c>
      <c r="AY321" s="168" t="s">
        <v>118</v>
      </c>
    </row>
    <row r="322" spans="2:65" s="11" customFormat="1">
      <c r="B322" s="166"/>
      <c r="D322" s="175" t="s">
        <v>127</v>
      </c>
      <c r="F322" s="184" t="s">
        <v>547</v>
      </c>
      <c r="H322" s="185">
        <v>5.67</v>
      </c>
      <c r="L322" s="166"/>
      <c r="M322" s="171"/>
      <c r="N322" s="172"/>
      <c r="O322" s="172"/>
      <c r="P322" s="172"/>
      <c r="Q322" s="172"/>
      <c r="R322" s="172"/>
      <c r="S322" s="172"/>
      <c r="T322" s="173"/>
      <c r="AT322" s="168" t="s">
        <v>127</v>
      </c>
      <c r="AU322" s="168" t="s">
        <v>81</v>
      </c>
      <c r="AV322" s="11" t="s">
        <v>81</v>
      </c>
      <c r="AW322" s="11" t="s">
        <v>6</v>
      </c>
      <c r="AX322" s="11" t="s">
        <v>80</v>
      </c>
      <c r="AY322" s="168" t="s">
        <v>118</v>
      </c>
    </row>
    <row r="323" spans="2:65" s="1" customFormat="1" ht="31.5" customHeight="1">
      <c r="B323" s="154"/>
      <c r="C323" s="155" t="s">
        <v>548</v>
      </c>
      <c r="D323" s="155" t="s">
        <v>120</v>
      </c>
      <c r="E323" s="156" t="s">
        <v>511</v>
      </c>
      <c r="F323" s="157" t="s">
        <v>512</v>
      </c>
      <c r="G323" s="158" t="s">
        <v>126</v>
      </c>
      <c r="H323" s="159">
        <v>13.8</v>
      </c>
      <c r="I323" s="160"/>
      <c r="J323" s="160">
        <f>ROUND(I323*H323,2)</f>
        <v>0</v>
      </c>
      <c r="K323" s="157" t="s">
        <v>122</v>
      </c>
      <c r="L323" s="38"/>
      <c r="M323" s="161" t="s">
        <v>5</v>
      </c>
      <c r="N323" s="162" t="s">
        <v>45</v>
      </c>
      <c r="O323" s="163">
        <v>1</v>
      </c>
      <c r="P323" s="163">
        <f>O323*H323</f>
        <v>13.8</v>
      </c>
      <c r="Q323" s="163">
        <v>8.2500000000000004E-3</v>
      </c>
      <c r="R323" s="163">
        <f>Q323*H323</f>
        <v>0.11385000000000001</v>
      </c>
      <c r="S323" s="163">
        <v>0</v>
      </c>
      <c r="T323" s="164">
        <f>S323*H323</f>
        <v>0</v>
      </c>
      <c r="AR323" s="23" t="s">
        <v>123</v>
      </c>
      <c r="AT323" s="23" t="s">
        <v>120</v>
      </c>
      <c r="AU323" s="23" t="s">
        <v>81</v>
      </c>
      <c r="AY323" s="23" t="s">
        <v>118</v>
      </c>
      <c r="BE323" s="165">
        <f>IF(N323="základní",J323,0)</f>
        <v>0</v>
      </c>
      <c r="BF323" s="165">
        <f>IF(N323="snížená",J323,0)</f>
        <v>0</v>
      </c>
      <c r="BG323" s="165">
        <f>IF(N323="zákl. přenesená",J323,0)</f>
        <v>0</v>
      </c>
      <c r="BH323" s="165">
        <f>IF(N323="sníž. přenesená",J323,0)</f>
        <v>0</v>
      </c>
      <c r="BI323" s="165">
        <f>IF(N323="nulová",J323,0)</f>
        <v>0</v>
      </c>
      <c r="BJ323" s="23" t="s">
        <v>80</v>
      </c>
      <c r="BK323" s="165">
        <f>ROUND(I323*H323,2)</f>
        <v>0</v>
      </c>
      <c r="BL323" s="23" t="s">
        <v>123</v>
      </c>
      <c r="BM323" s="23" t="s">
        <v>549</v>
      </c>
    </row>
    <row r="324" spans="2:65" s="13" customFormat="1">
      <c r="B324" s="186"/>
      <c r="D324" s="167" t="s">
        <v>127</v>
      </c>
      <c r="E324" s="187" t="s">
        <v>5</v>
      </c>
      <c r="F324" s="188" t="s">
        <v>345</v>
      </c>
      <c r="H324" s="189" t="s">
        <v>5</v>
      </c>
      <c r="L324" s="186"/>
      <c r="M324" s="190"/>
      <c r="N324" s="191"/>
      <c r="O324" s="191"/>
      <c r="P324" s="191"/>
      <c r="Q324" s="191"/>
      <c r="R324" s="191"/>
      <c r="S324" s="191"/>
      <c r="T324" s="192"/>
      <c r="AT324" s="189" t="s">
        <v>127</v>
      </c>
      <c r="AU324" s="189" t="s">
        <v>81</v>
      </c>
      <c r="AV324" s="13" t="s">
        <v>80</v>
      </c>
      <c r="AW324" s="13" t="s">
        <v>37</v>
      </c>
      <c r="AX324" s="13" t="s">
        <v>74</v>
      </c>
      <c r="AY324" s="189" t="s">
        <v>118</v>
      </c>
    </row>
    <row r="325" spans="2:65" s="11" customFormat="1">
      <c r="B325" s="166"/>
      <c r="D325" s="175" t="s">
        <v>127</v>
      </c>
      <c r="E325" s="183" t="s">
        <v>5</v>
      </c>
      <c r="F325" s="184" t="s">
        <v>550</v>
      </c>
      <c r="H325" s="185">
        <v>13.8</v>
      </c>
      <c r="L325" s="166"/>
      <c r="M325" s="171"/>
      <c r="N325" s="172"/>
      <c r="O325" s="172"/>
      <c r="P325" s="172"/>
      <c r="Q325" s="172"/>
      <c r="R325" s="172"/>
      <c r="S325" s="172"/>
      <c r="T325" s="173"/>
      <c r="AT325" s="168" t="s">
        <v>127</v>
      </c>
      <c r="AU325" s="168" t="s">
        <v>81</v>
      </c>
      <c r="AV325" s="11" t="s">
        <v>81</v>
      </c>
      <c r="AW325" s="11" t="s">
        <v>37</v>
      </c>
      <c r="AX325" s="11" t="s">
        <v>80</v>
      </c>
      <c r="AY325" s="168" t="s">
        <v>118</v>
      </c>
    </row>
    <row r="326" spans="2:65" s="1" customFormat="1" ht="22.5" customHeight="1">
      <c r="B326" s="154"/>
      <c r="C326" s="200" t="s">
        <v>551</v>
      </c>
      <c r="D326" s="200" t="s">
        <v>277</v>
      </c>
      <c r="E326" s="201" t="s">
        <v>552</v>
      </c>
      <c r="F326" s="202" t="s">
        <v>553</v>
      </c>
      <c r="G326" s="203" t="s">
        <v>126</v>
      </c>
      <c r="H326" s="204">
        <v>14.076000000000001</v>
      </c>
      <c r="I326" s="205"/>
      <c r="J326" s="205">
        <f>ROUND(I326*H326,2)</f>
        <v>0</v>
      </c>
      <c r="K326" s="202" t="s">
        <v>122</v>
      </c>
      <c r="L326" s="206"/>
      <c r="M326" s="207" t="s">
        <v>5</v>
      </c>
      <c r="N326" s="208" t="s">
        <v>45</v>
      </c>
      <c r="O326" s="163">
        <v>0</v>
      </c>
      <c r="P326" s="163">
        <f>O326*H326</f>
        <v>0</v>
      </c>
      <c r="Q326" s="163">
        <v>1.1999999999999999E-3</v>
      </c>
      <c r="R326" s="163">
        <f>Q326*H326</f>
        <v>1.6891199999999999E-2</v>
      </c>
      <c r="S326" s="163">
        <v>0</v>
      </c>
      <c r="T326" s="164">
        <f>S326*H326</f>
        <v>0</v>
      </c>
      <c r="AR326" s="23" t="s">
        <v>135</v>
      </c>
      <c r="AT326" s="23" t="s">
        <v>277</v>
      </c>
      <c r="AU326" s="23" t="s">
        <v>81</v>
      </c>
      <c r="AY326" s="23" t="s">
        <v>118</v>
      </c>
      <c r="BE326" s="165">
        <f>IF(N326="základní",J326,0)</f>
        <v>0</v>
      </c>
      <c r="BF326" s="165">
        <f>IF(N326="snížená",J326,0)</f>
        <v>0</v>
      </c>
      <c r="BG326" s="165">
        <f>IF(N326="zákl. přenesená",J326,0)</f>
        <v>0</v>
      </c>
      <c r="BH326" s="165">
        <f>IF(N326="sníž. přenesená",J326,0)</f>
        <v>0</v>
      </c>
      <c r="BI326" s="165">
        <f>IF(N326="nulová",J326,0)</f>
        <v>0</v>
      </c>
      <c r="BJ326" s="23" t="s">
        <v>80</v>
      </c>
      <c r="BK326" s="165">
        <f>ROUND(I326*H326,2)</f>
        <v>0</v>
      </c>
      <c r="BL326" s="23" t="s">
        <v>123</v>
      </c>
      <c r="BM326" s="23" t="s">
        <v>554</v>
      </c>
    </row>
    <row r="327" spans="2:65" s="11" customFormat="1">
      <c r="B327" s="166"/>
      <c r="D327" s="175" t="s">
        <v>127</v>
      </c>
      <c r="F327" s="184" t="s">
        <v>555</v>
      </c>
      <c r="H327" s="185">
        <v>14.076000000000001</v>
      </c>
      <c r="L327" s="166"/>
      <c r="M327" s="171"/>
      <c r="N327" s="172"/>
      <c r="O327" s="172"/>
      <c r="P327" s="172"/>
      <c r="Q327" s="172"/>
      <c r="R327" s="172"/>
      <c r="S327" s="172"/>
      <c r="T327" s="173"/>
      <c r="AT327" s="168" t="s">
        <v>127</v>
      </c>
      <c r="AU327" s="168" t="s">
        <v>81</v>
      </c>
      <c r="AV327" s="11" t="s">
        <v>81</v>
      </c>
      <c r="AW327" s="11" t="s">
        <v>6</v>
      </c>
      <c r="AX327" s="11" t="s">
        <v>80</v>
      </c>
      <c r="AY327" s="168" t="s">
        <v>118</v>
      </c>
    </row>
    <row r="328" spans="2:65" s="1" customFormat="1" ht="31.5" customHeight="1">
      <c r="B328" s="154"/>
      <c r="C328" s="155" t="s">
        <v>556</v>
      </c>
      <c r="D328" s="155" t="s">
        <v>120</v>
      </c>
      <c r="E328" s="156" t="s">
        <v>557</v>
      </c>
      <c r="F328" s="157" t="s">
        <v>558</v>
      </c>
      <c r="G328" s="158" t="s">
        <v>126</v>
      </c>
      <c r="H328" s="159">
        <v>6.15</v>
      </c>
      <c r="I328" s="160"/>
      <c r="J328" s="160">
        <f>ROUND(I328*H328,2)</f>
        <v>0</v>
      </c>
      <c r="K328" s="157" t="s">
        <v>122</v>
      </c>
      <c r="L328" s="38"/>
      <c r="M328" s="161" t="s">
        <v>5</v>
      </c>
      <c r="N328" s="162" t="s">
        <v>45</v>
      </c>
      <c r="O328" s="163">
        <v>0.29399999999999998</v>
      </c>
      <c r="P328" s="163">
        <f>O328*H328</f>
        <v>1.8081</v>
      </c>
      <c r="Q328" s="163">
        <v>6.28E-3</v>
      </c>
      <c r="R328" s="163">
        <f>Q328*H328</f>
        <v>3.8622000000000004E-2</v>
      </c>
      <c r="S328" s="163">
        <v>0</v>
      </c>
      <c r="T328" s="164">
        <f>S328*H328</f>
        <v>0</v>
      </c>
      <c r="AR328" s="23" t="s">
        <v>123</v>
      </c>
      <c r="AT328" s="23" t="s">
        <v>120</v>
      </c>
      <c r="AU328" s="23" t="s">
        <v>81</v>
      </c>
      <c r="AY328" s="23" t="s">
        <v>118</v>
      </c>
      <c r="BE328" s="165">
        <f>IF(N328="základní",J328,0)</f>
        <v>0</v>
      </c>
      <c r="BF328" s="165">
        <f>IF(N328="snížená",J328,0)</f>
        <v>0</v>
      </c>
      <c r="BG328" s="165">
        <f>IF(N328="zákl. přenesená",J328,0)</f>
        <v>0</v>
      </c>
      <c r="BH328" s="165">
        <f>IF(N328="sníž. přenesená",J328,0)</f>
        <v>0</v>
      </c>
      <c r="BI328" s="165">
        <f>IF(N328="nulová",J328,0)</f>
        <v>0</v>
      </c>
      <c r="BJ328" s="23" t="s">
        <v>80</v>
      </c>
      <c r="BK328" s="165">
        <f>ROUND(I328*H328,2)</f>
        <v>0</v>
      </c>
      <c r="BL328" s="23" t="s">
        <v>123</v>
      </c>
      <c r="BM328" s="23" t="s">
        <v>559</v>
      </c>
    </row>
    <row r="329" spans="2:65" s="13" customFormat="1">
      <c r="B329" s="186"/>
      <c r="D329" s="167" t="s">
        <v>127</v>
      </c>
      <c r="E329" s="187" t="s">
        <v>5</v>
      </c>
      <c r="F329" s="188" t="s">
        <v>345</v>
      </c>
      <c r="H329" s="189" t="s">
        <v>5</v>
      </c>
      <c r="L329" s="186"/>
      <c r="M329" s="190"/>
      <c r="N329" s="191"/>
      <c r="O329" s="191"/>
      <c r="P329" s="191"/>
      <c r="Q329" s="191"/>
      <c r="R329" s="191"/>
      <c r="S329" s="191"/>
      <c r="T329" s="192"/>
      <c r="AT329" s="189" t="s">
        <v>127</v>
      </c>
      <c r="AU329" s="189" t="s">
        <v>81</v>
      </c>
      <c r="AV329" s="13" t="s">
        <v>80</v>
      </c>
      <c r="AW329" s="13" t="s">
        <v>37</v>
      </c>
      <c r="AX329" s="13" t="s">
        <v>74</v>
      </c>
      <c r="AY329" s="189" t="s">
        <v>118</v>
      </c>
    </row>
    <row r="330" spans="2:65" s="11" customFormat="1">
      <c r="B330" s="166"/>
      <c r="D330" s="175" t="s">
        <v>127</v>
      </c>
      <c r="E330" s="183" t="s">
        <v>5</v>
      </c>
      <c r="F330" s="184" t="s">
        <v>560</v>
      </c>
      <c r="H330" s="185">
        <v>6.15</v>
      </c>
      <c r="L330" s="166"/>
      <c r="M330" s="171"/>
      <c r="N330" s="172"/>
      <c r="O330" s="172"/>
      <c r="P330" s="172"/>
      <c r="Q330" s="172"/>
      <c r="R330" s="172"/>
      <c r="S330" s="172"/>
      <c r="T330" s="173"/>
      <c r="AT330" s="168" t="s">
        <v>127</v>
      </c>
      <c r="AU330" s="168" t="s">
        <v>81</v>
      </c>
      <c r="AV330" s="11" t="s">
        <v>81</v>
      </c>
      <c r="AW330" s="11" t="s">
        <v>37</v>
      </c>
      <c r="AX330" s="11" t="s">
        <v>80</v>
      </c>
      <c r="AY330" s="168" t="s">
        <v>118</v>
      </c>
    </row>
    <row r="331" spans="2:65" s="1" customFormat="1" ht="31.5" customHeight="1">
      <c r="B331" s="154"/>
      <c r="C331" s="155" t="s">
        <v>561</v>
      </c>
      <c r="D331" s="155" t="s">
        <v>120</v>
      </c>
      <c r="E331" s="156" t="s">
        <v>562</v>
      </c>
      <c r="F331" s="157" t="s">
        <v>563</v>
      </c>
      <c r="G331" s="158" t="s">
        <v>126</v>
      </c>
      <c r="H331" s="159">
        <v>52.832999999999998</v>
      </c>
      <c r="I331" s="160"/>
      <c r="J331" s="160">
        <f>ROUND(I331*H331,2)</f>
        <v>0</v>
      </c>
      <c r="K331" s="157" t="s">
        <v>122</v>
      </c>
      <c r="L331" s="38"/>
      <c r="M331" s="161" t="s">
        <v>5</v>
      </c>
      <c r="N331" s="162" t="s">
        <v>45</v>
      </c>
      <c r="O331" s="163">
        <v>7.3999999999999996E-2</v>
      </c>
      <c r="P331" s="163">
        <f>O331*H331</f>
        <v>3.9096419999999998</v>
      </c>
      <c r="Q331" s="163">
        <v>2.5999999999999998E-4</v>
      </c>
      <c r="R331" s="163">
        <f>Q331*H331</f>
        <v>1.3736579999999998E-2</v>
      </c>
      <c r="S331" s="163">
        <v>0</v>
      </c>
      <c r="T331" s="164">
        <f>S331*H331</f>
        <v>0</v>
      </c>
      <c r="AR331" s="23" t="s">
        <v>123</v>
      </c>
      <c r="AT331" s="23" t="s">
        <v>120</v>
      </c>
      <c r="AU331" s="23" t="s">
        <v>81</v>
      </c>
      <c r="AY331" s="23" t="s">
        <v>118</v>
      </c>
      <c r="BE331" s="165">
        <f>IF(N331="základní",J331,0)</f>
        <v>0</v>
      </c>
      <c r="BF331" s="165">
        <f>IF(N331="snížená",J331,0)</f>
        <v>0</v>
      </c>
      <c r="BG331" s="165">
        <f>IF(N331="zákl. přenesená",J331,0)</f>
        <v>0</v>
      </c>
      <c r="BH331" s="165">
        <f>IF(N331="sníž. přenesená",J331,0)</f>
        <v>0</v>
      </c>
      <c r="BI331" s="165">
        <f>IF(N331="nulová",J331,0)</f>
        <v>0</v>
      </c>
      <c r="BJ331" s="23" t="s">
        <v>80</v>
      </c>
      <c r="BK331" s="165">
        <f>ROUND(I331*H331,2)</f>
        <v>0</v>
      </c>
      <c r="BL331" s="23" t="s">
        <v>123</v>
      </c>
      <c r="BM331" s="23" t="s">
        <v>564</v>
      </c>
    </row>
    <row r="332" spans="2:65" s="1" customFormat="1" ht="31.5" customHeight="1">
      <c r="B332" s="154"/>
      <c r="C332" s="155" t="s">
        <v>565</v>
      </c>
      <c r="D332" s="155" t="s">
        <v>120</v>
      </c>
      <c r="E332" s="156" t="s">
        <v>566</v>
      </c>
      <c r="F332" s="157" t="s">
        <v>567</v>
      </c>
      <c r="G332" s="158" t="s">
        <v>126</v>
      </c>
      <c r="H332" s="159">
        <v>52.832999999999998</v>
      </c>
      <c r="I332" s="160"/>
      <c r="J332" s="160">
        <f>ROUND(I332*H332,2)</f>
        <v>0</v>
      </c>
      <c r="K332" s="157" t="s">
        <v>122</v>
      </c>
      <c r="L332" s="38"/>
      <c r="M332" s="161" t="s">
        <v>5</v>
      </c>
      <c r="N332" s="162" t="s">
        <v>45</v>
      </c>
      <c r="O332" s="163">
        <v>0.38</v>
      </c>
      <c r="P332" s="163">
        <f>O332*H332</f>
        <v>20.076540000000001</v>
      </c>
      <c r="Q332" s="163">
        <v>1.8100000000000002E-2</v>
      </c>
      <c r="R332" s="163">
        <f>Q332*H332</f>
        <v>0.9562773</v>
      </c>
      <c r="S332" s="163">
        <v>0</v>
      </c>
      <c r="T332" s="164">
        <f>S332*H332</f>
        <v>0</v>
      </c>
      <c r="AR332" s="23" t="s">
        <v>123</v>
      </c>
      <c r="AT332" s="23" t="s">
        <v>120</v>
      </c>
      <c r="AU332" s="23" t="s">
        <v>81</v>
      </c>
      <c r="AY332" s="23" t="s">
        <v>118</v>
      </c>
      <c r="BE332" s="165">
        <f>IF(N332="základní",J332,0)</f>
        <v>0</v>
      </c>
      <c r="BF332" s="165">
        <f>IF(N332="snížená",J332,0)</f>
        <v>0</v>
      </c>
      <c r="BG332" s="165">
        <f>IF(N332="zákl. přenesená",J332,0)</f>
        <v>0</v>
      </c>
      <c r="BH332" s="165">
        <f>IF(N332="sníž. přenesená",J332,0)</f>
        <v>0</v>
      </c>
      <c r="BI332" s="165">
        <f>IF(N332="nulová",J332,0)</f>
        <v>0</v>
      </c>
      <c r="BJ332" s="23" t="s">
        <v>80</v>
      </c>
      <c r="BK332" s="165">
        <f>ROUND(I332*H332,2)</f>
        <v>0</v>
      </c>
      <c r="BL332" s="23" t="s">
        <v>123</v>
      </c>
      <c r="BM332" s="23" t="s">
        <v>568</v>
      </c>
    </row>
    <row r="333" spans="2:65" s="13" customFormat="1">
      <c r="B333" s="186"/>
      <c r="D333" s="167" t="s">
        <v>127</v>
      </c>
      <c r="E333" s="187" t="s">
        <v>5</v>
      </c>
      <c r="F333" s="188" t="s">
        <v>569</v>
      </c>
      <c r="H333" s="189" t="s">
        <v>5</v>
      </c>
      <c r="L333" s="186"/>
      <c r="M333" s="190"/>
      <c r="N333" s="191"/>
      <c r="O333" s="191"/>
      <c r="P333" s="191"/>
      <c r="Q333" s="191"/>
      <c r="R333" s="191"/>
      <c r="S333" s="191"/>
      <c r="T333" s="192"/>
      <c r="AT333" s="189" t="s">
        <v>127</v>
      </c>
      <c r="AU333" s="189" t="s">
        <v>81</v>
      </c>
      <c r="AV333" s="13" t="s">
        <v>80</v>
      </c>
      <c r="AW333" s="13" t="s">
        <v>37</v>
      </c>
      <c r="AX333" s="13" t="s">
        <v>74</v>
      </c>
      <c r="AY333" s="189" t="s">
        <v>118</v>
      </c>
    </row>
    <row r="334" spans="2:65" s="11" customFormat="1">
      <c r="B334" s="166"/>
      <c r="D334" s="167" t="s">
        <v>127</v>
      </c>
      <c r="E334" s="168" t="s">
        <v>5</v>
      </c>
      <c r="F334" s="169" t="s">
        <v>570</v>
      </c>
      <c r="H334" s="170">
        <v>24.552</v>
      </c>
      <c r="L334" s="166"/>
      <c r="M334" s="171"/>
      <c r="N334" s="172"/>
      <c r="O334" s="172"/>
      <c r="P334" s="172"/>
      <c r="Q334" s="172"/>
      <c r="R334" s="172"/>
      <c r="S334" s="172"/>
      <c r="T334" s="173"/>
      <c r="AT334" s="168" t="s">
        <v>127</v>
      </c>
      <c r="AU334" s="168" t="s">
        <v>81</v>
      </c>
      <c r="AV334" s="11" t="s">
        <v>81</v>
      </c>
      <c r="AW334" s="11" t="s">
        <v>37</v>
      </c>
      <c r="AX334" s="11" t="s">
        <v>74</v>
      </c>
      <c r="AY334" s="168" t="s">
        <v>118</v>
      </c>
    </row>
    <row r="335" spans="2:65" s="11" customFormat="1">
      <c r="B335" s="166"/>
      <c r="D335" s="167" t="s">
        <v>127</v>
      </c>
      <c r="E335" s="168" t="s">
        <v>5</v>
      </c>
      <c r="F335" s="169" t="s">
        <v>571</v>
      </c>
      <c r="H335" s="170">
        <v>22.774999999999999</v>
      </c>
      <c r="L335" s="166"/>
      <c r="M335" s="171"/>
      <c r="N335" s="172"/>
      <c r="O335" s="172"/>
      <c r="P335" s="172"/>
      <c r="Q335" s="172"/>
      <c r="R335" s="172"/>
      <c r="S335" s="172"/>
      <c r="T335" s="173"/>
      <c r="AT335" s="168" t="s">
        <v>127</v>
      </c>
      <c r="AU335" s="168" t="s">
        <v>81</v>
      </c>
      <c r="AV335" s="11" t="s">
        <v>81</v>
      </c>
      <c r="AW335" s="11" t="s">
        <v>37</v>
      </c>
      <c r="AX335" s="11" t="s">
        <v>74</v>
      </c>
      <c r="AY335" s="168" t="s">
        <v>118</v>
      </c>
    </row>
    <row r="336" spans="2:65" s="11" customFormat="1">
      <c r="B336" s="166"/>
      <c r="D336" s="167" t="s">
        <v>127</v>
      </c>
      <c r="E336" s="168" t="s">
        <v>5</v>
      </c>
      <c r="F336" s="169" t="s">
        <v>572</v>
      </c>
      <c r="H336" s="170">
        <v>2.71</v>
      </c>
      <c r="L336" s="166"/>
      <c r="M336" s="171"/>
      <c r="N336" s="172"/>
      <c r="O336" s="172"/>
      <c r="P336" s="172"/>
      <c r="Q336" s="172"/>
      <c r="R336" s="172"/>
      <c r="S336" s="172"/>
      <c r="T336" s="173"/>
      <c r="AT336" s="168" t="s">
        <v>127</v>
      </c>
      <c r="AU336" s="168" t="s">
        <v>81</v>
      </c>
      <c r="AV336" s="11" t="s">
        <v>81</v>
      </c>
      <c r="AW336" s="11" t="s">
        <v>37</v>
      </c>
      <c r="AX336" s="11" t="s">
        <v>74</v>
      </c>
      <c r="AY336" s="168" t="s">
        <v>118</v>
      </c>
    </row>
    <row r="337" spans="2:65" s="11" customFormat="1">
      <c r="B337" s="166"/>
      <c r="D337" s="167" t="s">
        <v>127</v>
      </c>
      <c r="E337" s="168" t="s">
        <v>5</v>
      </c>
      <c r="F337" s="169" t="s">
        <v>573</v>
      </c>
      <c r="H337" s="170">
        <v>2.7959999999999998</v>
      </c>
      <c r="L337" s="166"/>
      <c r="M337" s="171"/>
      <c r="N337" s="172"/>
      <c r="O337" s="172"/>
      <c r="P337" s="172"/>
      <c r="Q337" s="172"/>
      <c r="R337" s="172"/>
      <c r="S337" s="172"/>
      <c r="T337" s="173"/>
      <c r="AT337" s="168" t="s">
        <v>127</v>
      </c>
      <c r="AU337" s="168" t="s">
        <v>81</v>
      </c>
      <c r="AV337" s="11" t="s">
        <v>81</v>
      </c>
      <c r="AW337" s="11" t="s">
        <v>37</v>
      </c>
      <c r="AX337" s="11" t="s">
        <v>74</v>
      </c>
      <c r="AY337" s="168" t="s">
        <v>118</v>
      </c>
    </row>
    <row r="338" spans="2:65" s="12" customFormat="1">
      <c r="B338" s="174"/>
      <c r="D338" s="175" t="s">
        <v>127</v>
      </c>
      <c r="E338" s="176" t="s">
        <v>155</v>
      </c>
      <c r="F338" s="177" t="s">
        <v>128</v>
      </c>
      <c r="H338" s="178">
        <v>52.832999999999998</v>
      </c>
      <c r="L338" s="174"/>
      <c r="M338" s="179"/>
      <c r="N338" s="180"/>
      <c r="O338" s="180"/>
      <c r="P338" s="180"/>
      <c r="Q338" s="180"/>
      <c r="R338" s="180"/>
      <c r="S338" s="180"/>
      <c r="T338" s="181"/>
      <c r="AT338" s="182" t="s">
        <v>127</v>
      </c>
      <c r="AU338" s="182" t="s">
        <v>81</v>
      </c>
      <c r="AV338" s="12" t="s">
        <v>123</v>
      </c>
      <c r="AW338" s="12" t="s">
        <v>37</v>
      </c>
      <c r="AX338" s="12" t="s">
        <v>80</v>
      </c>
      <c r="AY338" s="182" t="s">
        <v>118</v>
      </c>
    </row>
    <row r="339" spans="2:65" s="1" customFormat="1" ht="31.5" customHeight="1">
      <c r="B339" s="154"/>
      <c r="C339" s="155" t="s">
        <v>574</v>
      </c>
      <c r="D339" s="155" t="s">
        <v>120</v>
      </c>
      <c r="E339" s="156" t="s">
        <v>575</v>
      </c>
      <c r="F339" s="157" t="s">
        <v>576</v>
      </c>
      <c r="G339" s="158" t="s">
        <v>126</v>
      </c>
      <c r="H339" s="159">
        <v>52.832999999999998</v>
      </c>
      <c r="I339" s="160"/>
      <c r="J339" s="160">
        <f>ROUND(I339*H339,2)</f>
        <v>0</v>
      </c>
      <c r="K339" s="157" t="s">
        <v>122</v>
      </c>
      <c r="L339" s="38"/>
      <c r="M339" s="161" t="s">
        <v>5</v>
      </c>
      <c r="N339" s="162" t="s">
        <v>45</v>
      </c>
      <c r="O339" s="163">
        <v>0.09</v>
      </c>
      <c r="P339" s="163">
        <f>O339*H339</f>
        <v>4.7549699999999993</v>
      </c>
      <c r="Q339" s="163">
        <v>5.2500000000000003E-3</v>
      </c>
      <c r="R339" s="163">
        <f>Q339*H339</f>
        <v>0.27737325000000002</v>
      </c>
      <c r="S339" s="163">
        <v>0</v>
      </c>
      <c r="T339" s="164">
        <f>S339*H339</f>
        <v>0</v>
      </c>
      <c r="AR339" s="23" t="s">
        <v>123</v>
      </c>
      <c r="AT339" s="23" t="s">
        <v>120</v>
      </c>
      <c r="AU339" s="23" t="s">
        <v>81</v>
      </c>
      <c r="AY339" s="23" t="s">
        <v>118</v>
      </c>
      <c r="BE339" s="165">
        <f>IF(N339="základní",J339,0)</f>
        <v>0</v>
      </c>
      <c r="BF339" s="165">
        <f>IF(N339="snížená",J339,0)</f>
        <v>0</v>
      </c>
      <c r="BG339" s="165">
        <f>IF(N339="zákl. přenesená",J339,0)</f>
        <v>0</v>
      </c>
      <c r="BH339" s="165">
        <f>IF(N339="sníž. přenesená",J339,0)</f>
        <v>0</v>
      </c>
      <c r="BI339" s="165">
        <f>IF(N339="nulová",J339,0)</f>
        <v>0</v>
      </c>
      <c r="BJ339" s="23" t="s">
        <v>80</v>
      </c>
      <c r="BK339" s="165">
        <f>ROUND(I339*H339,2)</f>
        <v>0</v>
      </c>
      <c r="BL339" s="23" t="s">
        <v>123</v>
      </c>
      <c r="BM339" s="23" t="s">
        <v>577</v>
      </c>
    </row>
    <row r="340" spans="2:65" s="1" customFormat="1" ht="31.5" customHeight="1">
      <c r="B340" s="154"/>
      <c r="C340" s="155" t="s">
        <v>578</v>
      </c>
      <c r="D340" s="155" t="s">
        <v>120</v>
      </c>
      <c r="E340" s="156" t="s">
        <v>579</v>
      </c>
      <c r="F340" s="157" t="s">
        <v>580</v>
      </c>
      <c r="G340" s="158" t="s">
        <v>126</v>
      </c>
      <c r="H340" s="159">
        <v>52.832999999999998</v>
      </c>
      <c r="I340" s="160"/>
      <c r="J340" s="160">
        <f>ROUND(I340*H340,2)</f>
        <v>0</v>
      </c>
      <c r="K340" s="157" t="s">
        <v>122</v>
      </c>
      <c r="L340" s="38"/>
      <c r="M340" s="161" t="s">
        <v>5</v>
      </c>
      <c r="N340" s="162" t="s">
        <v>45</v>
      </c>
      <c r="O340" s="163">
        <v>0.15</v>
      </c>
      <c r="P340" s="163">
        <f>O340*H340</f>
        <v>7.9249499999999991</v>
      </c>
      <c r="Q340" s="163">
        <v>7.9000000000000001E-4</v>
      </c>
      <c r="R340" s="163">
        <f>Q340*H340</f>
        <v>4.1738070000000002E-2</v>
      </c>
      <c r="S340" s="163">
        <v>0</v>
      </c>
      <c r="T340" s="164">
        <f>S340*H340</f>
        <v>0</v>
      </c>
      <c r="AR340" s="23" t="s">
        <v>123</v>
      </c>
      <c r="AT340" s="23" t="s">
        <v>120</v>
      </c>
      <c r="AU340" s="23" t="s">
        <v>81</v>
      </c>
      <c r="AY340" s="23" t="s">
        <v>118</v>
      </c>
      <c r="BE340" s="165">
        <f>IF(N340="základní",J340,0)</f>
        <v>0</v>
      </c>
      <c r="BF340" s="165">
        <f>IF(N340="snížená",J340,0)</f>
        <v>0</v>
      </c>
      <c r="BG340" s="165">
        <f>IF(N340="zákl. přenesená",J340,0)</f>
        <v>0</v>
      </c>
      <c r="BH340" s="165">
        <f>IF(N340="sníž. přenesená",J340,0)</f>
        <v>0</v>
      </c>
      <c r="BI340" s="165">
        <f>IF(N340="nulová",J340,0)</f>
        <v>0</v>
      </c>
      <c r="BJ340" s="23" t="s">
        <v>80</v>
      </c>
      <c r="BK340" s="165">
        <f>ROUND(I340*H340,2)</f>
        <v>0</v>
      </c>
      <c r="BL340" s="23" t="s">
        <v>123</v>
      </c>
      <c r="BM340" s="23" t="s">
        <v>581</v>
      </c>
    </row>
    <row r="341" spans="2:65" s="1" customFormat="1" ht="31.5" customHeight="1">
      <c r="B341" s="154"/>
      <c r="C341" s="155" t="s">
        <v>582</v>
      </c>
      <c r="D341" s="155" t="s">
        <v>120</v>
      </c>
      <c r="E341" s="156" t="s">
        <v>583</v>
      </c>
      <c r="F341" s="157" t="s">
        <v>584</v>
      </c>
      <c r="G341" s="158" t="s">
        <v>126</v>
      </c>
      <c r="H341" s="159">
        <v>4.9800000000000004</v>
      </c>
      <c r="I341" s="160"/>
      <c r="J341" s="160">
        <f>ROUND(I341*H341,2)</f>
        <v>0</v>
      </c>
      <c r="K341" s="157" t="s">
        <v>122</v>
      </c>
      <c r="L341" s="38"/>
      <c r="M341" s="161" t="s">
        <v>5</v>
      </c>
      <c r="N341" s="162" t="s">
        <v>45</v>
      </c>
      <c r="O341" s="163">
        <v>0.28499999999999998</v>
      </c>
      <c r="P341" s="163">
        <f>O341*H341</f>
        <v>1.4193</v>
      </c>
      <c r="Q341" s="163">
        <v>2.6800000000000001E-3</v>
      </c>
      <c r="R341" s="163">
        <f>Q341*H341</f>
        <v>1.3346400000000001E-2</v>
      </c>
      <c r="S341" s="163">
        <v>0</v>
      </c>
      <c r="T341" s="164">
        <f>S341*H341</f>
        <v>0</v>
      </c>
      <c r="AR341" s="23" t="s">
        <v>123</v>
      </c>
      <c r="AT341" s="23" t="s">
        <v>120</v>
      </c>
      <c r="AU341" s="23" t="s">
        <v>81</v>
      </c>
      <c r="AY341" s="23" t="s">
        <v>118</v>
      </c>
      <c r="BE341" s="165">
        <f>IF(N341="základní",J341,0)</f>
        <v>0</v>
      </c>
      <c r="BF341" s="165">
        <f>IF(N341="snížená",J341,0)</f>
        <v>0</v>
      </c>
      <c r="BG341" s="165">
        <f>IF(N341="zákl. přenesená",J341,0)</f>
        <v>0</v>
      </c>
      <c r="BH341" s="165">
        <f>IF(N341="sníž. přenesená",J341,0)</f>
        <v>0</v>
      </c>
      <c r="BI341" s="165">
        <f>IF(N341="nulová",J341,0)</f>
        <v>0</v>
      </c>
      <c r="BJ341" s="23" t="s">
        <v>80</v>
      </c>
      <c r="BK341" s="165">
        <f>ROUND(I341*H341,2)</f>
        <v>0</v>
      </c>
      <c r="BL341" s="23" t="s">
        <v>123</v>
      </c>
      <c r="BM341" s="23" t="s">
        <v>585</v>
      </c>
    </row>
    <row r="342" spans="2:65" s="13" customFormat="1">
      <c r="B342" s="186"/>
      <c r="D342" s="167" t="s">
        <v>127</v>
      </c>
      <c r="E342" s="187" t="s">
        <v>5</v>
      </c>
      <c r="F342" s="188" t="s">
        <v>371</v>
      </c>
      <c r="H342" s="189" t="s">
        <v>5</v>
      </c>
      <c r="L342" s="186"/>
      <c r="M342" s="190"/>
      <c r="N342" s="191"/>
      <c r="O342" s="191"/>
      <c r="P342" s="191"/>
      <c r="Q342" s="191"/>
      <c r="R342" s="191"/>
      <c r="S342" s="191"/>
      <c r="T342" s="192"/>
      <c r="AT342" s="189" t="s">
        <v>127</v>
      </c>
      <c r="AU342" s="189" t="s">
        <v>81</v>
      </c>
      <c r="AV342" s="13" t="s">
        <v>80</v>
      </c>
      <c r="AW342" s="13" t="s">
        <v>37</v>
      </c>
      <c r="AX342" s="13" t="s">
        <v>74</v>
      </c>
      <c r="AY342" s="189" t="s">
        <v>118</v>
      </c>
    </row>
    <row r="343" spans="2:65" s="11" customFormat="1">
      <c r="B343" s="166"/>
      <c r="D343" s="167" t="s">
        <v>127</v>
      </c>
      <c r="E343" s="168" t="s">
        <v>5</v>
      </c>
      <c r="F343" s="169" t="s">
        <v>509</v>
      </c>
      <c r="H343" s="170">
        <v>4.9800000000000004</v>
      </c>
      <c r="L343" s="166"/>
      <c r="M343" s="171"/>
      <c r="N343" s="172"/>
      <c r="O343" s="172"/>
      <c r="P343" s="172"/>
      <c r="Q343" s="172"/>
      <c r="R343" s="172"/>
      <c r="S343" s="172"/>
      <c r="T343" s="173"/>
      <c r="AT343" s="168" t="s">
        <v>127</v>
      </c>
      <c r="AU343" s="168" t="s">
        <v>81</v>
      </c>
      <c r="AV343" s="11" t="s">
        <v>81</v>
      </c>
      <c r="AW343" s="11" t="s">
        <v>37</v>
      </c>
      <c r="AX343" s="11" t="s">
        <v>74</v>
      </c>
      <c r="AY343" s="168" t="s">
        <v>118</v>
      </c>
    </row>
    <row r="344" spans="2:65" s="12" customFormat="1">
      <c r="B344" s="174"/>
      <c r="D344" s="175" t="s">
        <v>127</v>
      </c>
      <c r="E344" s="176" t="s">
        <v>5</v>
      </c>
      <c r="F344" s="177" t="s">
        <v>128</v>
      </c>
      <c r="H344" s="178">
        <v>4.9800000000000004</v>
      </c>
      <c r="L344" s="174"/>
      <c r="M344" s="179"/>
      <c r="N344" s="180"/>
      <c r="O344" s="180"/>
      <c r="P344" s="180"/>
      <c r="Q344" s="180"/>
      <c r="R344" s="180"/>
      <c r="S344" s="180"/>
      <c r="T344" s="181"/>
      <c r="AT344" s="182" t="s">
        <v>127</v>
      </c>
      <c r="AU344" s="182" t="s">
        <v>81</v>
      </c>
      <c r="AV344" s="12" t="s">
        <v>123</v>
      </c>
      <c r="AW344" s="12" t="s">
        <v>37</v>
      </c>
      <c r="AX344" s="12" t="s">
        <v>80</v>
      </c>
      <c r="AY344" s="182" t="s">
        <v>118</v>
      </c>
    </row>
    <row r="345" spans="2:65" s="1" customFormat="1" ht="31.5" customHeight="1">
      <c r="B345" s="154"/>
      <c r="C345" s="155" t="s">
        <v>586</v>
      </c>
      <c r="D345" s="155" t="s">
        <v>120</v>
      </c>
      <c r="E345" s="156" t="s">
        <v>587</v>
      </c>
      <c r="F345" s="157" t="s">
        <v>588</v>
      </c>
      <c r="G345" s="158" t="s">
        <v>126</v>
      </c>
      <c r="H345" s="159">
        <v>56.817</v>
      </c>
      <c r="I345" s="160"/>
      <c r="J345" s="160">
        <f>ROUND(I345*H345,2)</f>
        <v>0</v>
      </c>
      <c r="K345" s="157" t="s">
        <v>122</v>
      </c>
      <c r="L345" s="38"/>
      <c r="M345" s="161" t="s">
        <v>5</v>
      </c>
      <c r="N345" s="162" t="s">
        <v>45</v>
      </c>
      <c r="O345" s="163">
        <v>0.245</v>
      </c>
      <c r="P345" s="163">
        <f>O345*H345</f>
        <v>13.920164999999999</v>
      </c>
      <c r="Q345" s="163">
        <v>2.6800000000000001E-3</v>
      </c>
      <c r="R345" s="163">
        <f>Q345*H345</f>
        <v>0.15226956</v>
      </c>
      <c r="S345" s="163">
        <v>0</v>
      </c>
      <c r="T345" s="164">
        <f>S345*H345</f>
        <v>0</v>
      </c>
      <c r="AR345" s="23" t="s">
        <v>123</v>
      </c>
      <c r="AT345" s="23" t="s">
        <v>120</v>
      </c>
      <c r="AU345" s="23" t="s">
        <v>81</v>
      </c>
      <c r="AY345" s="23" t="s">
        <v>118</v>
      </c>
      <c r="BE345" s="165">
        <f>IF(N345="základní",J345,0)</f>
        <v>0</v>
      </c>
      <c r="BF345" s="165">
        <f>IF(N345="snížená",J345,0)</f>
        <v>0</v>
      </c>
      <c r="BG345" s="165">
        <f>IF(N345="zákl. přenesená",J345,0)</f>
        <v>0</v>
      </c>
      <c r="BH345" s="165">
        <f>IF(N345="sníž. přenesená",J345,0)</f>
        <v>0</v>
      </c>
      <c r="BI345" s="165">
        <f>IF(N345="nulová",J345,0)</f>
        <v>0</v>
      </c>
      <c r="BJ345" s="23" t="s">
        <v>80</v>
      </c>
      <c r="BK345" s="165">
        <f>ROUND(I345*H345,2)</f>
        <v>0</v>
      </c>
      <c r="BL345" s="23" t="s">
        <v>123</v>
      </c>
      <c r="BM345" s="23" t="s">
        <v>589</v>
      </c>
    </row>
    <row r="346" spans="2:65" s="13" customFormat="1">
      <c r="B346" s="186"/>
      <c r="D346" s="167" t="s">
        <v>127</v>
      </c>
      <c r="E346" s="187" t="s">
        <v>5</v>
      </c>
      <c r="F346" s="188" t="s">
        <v>569</v>
      </c>
      <c r="H346" s="189" t="s">
        <v>5</v>
      </c>
      <c r="L346" s="186"/>
      <c r="M346" s="190"/>
      <c r="N346" s="191"/>
      <c r="O346" s="191"/>
      <c r="P346" s="191"/>
      <c r="Q346" s="191"/>
      <c r="R346" s="191"/>
      <c r="S346" s="191"/>
      <c r="T346" s="192"/>
      <c r="AT346" s="189" t="s">
        <v>127</v>
      </c>
      <c r="AU346" s="189" t="s">
        <v>81</v>
      </c>
      <c r="AV346" s="13" t="s">
        <v>80</v>
      </c>
      <c r="AW346" s="13" t="s">
        <v>37</v>
      </c>
      <c r="AX346" s="13" t="s">
        <v>74</v>
      </c>
      <c r="AY346" s="189" t="s">
        <v>118</v>
      </c>
    </row>
    <row r="347" spans="2:65" s="11" customFormat="1">
      <c r="B347" s="166"/>
      <c r="D347" s="167" t="s">
        <v>127</v>
      </c>
      <c r="E347" s="168" t="s">
        <v>5</v>
      </c>
      <c r="F347" s="169" t="s">
        <v>514</v>
      </c>
      <c r="H347" s="170">
        <v>3.984</v>
      </c>
      <c r="L347" s="166"/>
      <c r="M347" s="171"/>
      <c r="N347" s="172"/>
      <c r="O347" s="172"/>
      <c r="P347" s="172"/>
      <c r="Q347" s="172"/>
      <c r="R347" s="172"/>
      <c r="S347" s="172"/>
      <c r="T347" s="173"/>
      <c r="AT347" s="168" t="s">
        <v>127</v>
      </c>
      <c r="AU347" s="168" t="s">
        <v>81</v>
      </c>
      <c r="AV347" s="11" t="s">
        <v>81</v>
      </c>
      <c r="AW347" s="11" t="s">
        <v>37</v>
      </c>
      <c r="AX347" s="11" t="s">
        <v>74</v>
      </c>
      <c r="AY347" s="168" t="s">
        <v>118</v>
      </c>
    </row>
    <row r="348" spans="2:65" s="11" customFormat="1">
      <c r="B348" s="166"/>
      <c r="D348" s="167" t="s">
        <v>127</v>
      </c>
      <c r="E348" s="168" t="s">
        <v>5</v>
      </c>
      <c r="F348" s="169" t="s">
        <v>155</v>
      </c>
      <c r="H348" s="170">
        <v>52.832999999999998</v>
      </c>
      <c r="L348" s="166"/>
      <c r="M348" s="171"/>
      <c r="N348" s="172"/>
      <c r="O348" s="172"/>
      <c r="P348" s="172"/>
      <c r="Q348" s="172"/>
      <c r="R348" s="172"/>
      <c r="S348" s="172"/>
      <c r="T348" s="173"/>
      <c r="AT348" s="168" t="s">
        <v>127</v>
      </c>
      <c r="AU348" s="168" t="s">
        <v>81</v>
      </c>
      <c r="AV348" s="11" t="s">
        <v>81</v>
      </c>
      <c r="AW348" s="11" t="s">
        <v>37</v>
      </c>
      <c r="AX348" s="11" t="s">
        <v>74</v>
      </c>
      <c r="AY348" s="168" t="s">
        <v>118</v>
      </c>
    </row>
    <row r="349" spans="2:65" s="12" customFormat="1">
      <c r="B349" s="174"/>
      <c r="D349" s="175" t="s">
        <v>127</v>
      </c>
      <c r="E349" s="176" t="s">
        <v>5</v>
      </c>
      <c r="F349" s="177" t="s">
        <v>128</v>
      </c>
      <c r="H349" s="178">
        <v>56.817</v>
      </c>
      <c r="L349" s="174"/>
      <c r="M349" s="179"/>
      <c r="N349" s="180"/>
      <c r="O349" s="180"/>
      <c r="P349" s="180"/>
      <c r="Q349" s="180"/>
      <c r="R349" s="180"/>
      <c r="S349" s="180"/>
      <c r="T349" s="181"/>
      <c r="AT349" s="182" t="s">
        <v>127</v>
      </c>
      <c r="AU349" s="182" t="s">
        <v>81</v>
      </c>
      <c r="AV349" s="12" t="s">
        <v>123</v>
      </c>
      <c r="AW349" s="12" t="s">
        <v>37</v>
      </c>
      <c r="AX349" s="12" t="s">
        <v>80</v>
      </c>
      <c r="AY349" s="182" t="s">
        <v>118</v>
      </c>
    </row>
    <row r="350" spans="2:65" s="1" customFormat="1" ht="31.5" customHeight="1">
      <c r="B350" s="154"/>
      <c r="C350" s="155" t="s">
        <v>590</v>
      </c>
      <c r="D350" s="155" t="s">
        <v>120</v>
      </c>
      <c r="E350" s="156" t="s">
        <v>591</v>
      </c>
      <c r="F350" s="157" t="s">
        <v>592</v>
      </c>
      <c r="G350" s="158" t="s">
        <v>126</v>
      </c>
      <c r="H350" s="159">
        <v>18.059999999999999</v>
      </c>
      <c r="I350" s="160"/>
      <c r="J350" s="160">
        <f>ROUND(I350*H350,2)</f>
        <v>0</v>
      </c>
      <c r="K350" s="157" t="s">
        <v>122</v>
      </c>
      <c r="L350" s="38"/>
      <c r="M350" s="161" t="s">
        <v>5</v>
      </c>
      <c r="N350" s="162" t="s">
        <v>45</v>
      </c>
      <c r="O350" s="163">
        <v>0.06</v>
      </c>
      <c r="P350" s="163">
        <f>O350*H350</f>
        <v>1.0835999999999999</v>
      </c>
      <c r="Q350" s="163">
        <v>1.2E-4</v>
      </c>
      <c r="R350" s="163">
        <f>Q350*H350</f>
        <v>2.1671999999999998E-3</v>
      </c>
      <c r="S350" s="163">
        <v>0</v>
      </c>
      <c r="T350" s="164">
        <f>S350*H350</f>
        <v>0</v>
      </c>
      <c r="AR350" s="23" t="s">
        <v>123</v>
      </c>
      <c r="AT350" s="23" t="s">
        <v>120</v>
      </c>
      <c r="AU350" s="23" t="s">
        <v>81</v>
      </c>
      <c r="AY350" s="23" t="s">
        <v>118</v>
      </c>
      <c r="BE350" s="165">
        <f>IF(N350="základní",J350,0)</f>
        <v>0</v>
      </c>
      <c r="BF350" s="165">
        <f>IF(N350="snížená",J350,0)</f>
        <v>0</v>
      </c>
      <c r="BG350" s="165">
        <f>IF(N350="zákl. přenesená",J350,0)</f>
        <v>0</v>
      </c>
      <c r="BH350" s="165">
        <f>IF(N350="sníž. přenesená",J350,0)</f>
        <v>0</v>
      </c>
      <c r="BI350" s="165">
        <f>IF(N350="nulová",J350,0)</f>
        <v>0</v>
      </c>
      <c r="BJ350" s="23" t="s">
        <v>80</v>
      </c>
      <c r="BK350" s="165">
        <f>ROUND(I350*H350,2)</f>
        <v>0</v>
      </c>
      <c r="BL350" s="23" t="s">
        <v>123</v>
      </c>
      <c r="BM350" s="23" t="s">
        <v>593</v>
      </c>
    </row>
    <row r="351" spans="2:65" s="13" customFormat="1">
      <c r="B351" s="186"/>
      <c r="D351" s="167" t="s">
        <v>127</v>
      </c>
      <c r="E351" s="187" t="s">
        <v>5</v>
      </c>
      <c r="F351" s="188" t="s">
        <v>594</v>
      </c>
      <c r="H351" s="189" t="s">
        <v>5</v>
      </c>
      <c r="L351" s="186"/>
      <c r="M351" s="190"/>
      <c r="N351" s="191"/>
      <c r="O351" s="191"/>
      <c r="P351" s="191"/>
      <c r="Q351" s="191"/>
      <c r="R351" s="191"/>
      <c r="S351" s="191"/>
      <c r="T351" s="192"/>
      <c r="AT351" s="189" t="s">
        <v>127</v>
      </c>
      <c r="AU351" s="189" t="s">
        <v>81</v>
      </c>
      <c r="AV351" s="13" t="s">
        <v>80</v>
      </c>
      <c r="AW351" s="13" t="s">
        <v>37</v>
      </c>
      <c r="AX351" s="13" t="s">
        <v>74</v>
      </c>
      <c r="AY351" s="189" t="s">
        <v>118</v>
      </c>
    </row>
    <row r="352" spans="2:65" s="11" customFormat="1">
      <c r="B352" s="166"/>
      <c r="D352" s="167" t="s">
        <v>127</v>
      </c>
      <c r="E352" s="168" t="s">
        <v>5</v>
      </c>
      <c r="F352" s="169" t="s">
        <v>595</v>
      </c>
      <c r="H352" s="170">
        <v>1.8</v>
      </c>
      <c r="L352" s="166"/>
      <c r="M352" s="171"/>
      <c r="N352" s="172"/>
      <c r="O352" s="172"/>
      <c r="P352" s="172"/>
      <c r="Q352" s="172"/>
      <c r="R352" s="172"/>
      <c r="S352" s="172"/>
      <c r="T352" s="173"/>
      <c r="AT352" s="168" t="s">
        <v>127</v>
      </c>
      <c r="AU352" s="168" t="s">
        <v>81</v>
      </c>
      <c r="AV352" s="11" t="s">
        <v>81</v>
      </c>
      <c r="AW352" s="11" t="s">
        <v>37</v>
      </c>
      <c r="AX352" s="11" t="s">
        <v>74</v>
      </c>
      <c r="AY352" s="168" t="s">
        <v>118</v>
      </c>
    </row>
    <row r="353" spans="2:65" s="11" customFormat="1">
      <c r="B353" s="166"/>
      <c r="D353" s="167" t="s">
        <v>127</v>
      </c>
      <c r="E353" s="168" t="s">
        <v>5</v>
      </c>
      <c r="F353" s="169" t="s">
        <v>596</v>
      </c>
      <c r="H353" s="170">
        <v>7.23</v>
      </c>
      <c r="L353" s="166"/>
      <c r="M353" s="171"/>
      <c r="N353" s="172"/>
      <c r="O353" s="172"/>
      <c r="P353" s="172"/>
      <c r="Q353" s="172"/>
      <c r="R353" s="172"/>
      <c r="S353" s="172"/>
      <c r="T353" s="173"/>
      <c r="AT353" s="168" t="s">
        <v>127</v>
      </c>
      <c r="AU353" s="168" t="s">
        <v>81</v>
      </c>
      <c r="AV353" s="11" t="s">
        <v>81</v>
      </c>
      <c r="AW353" s="11" t="s">
        <v>37</v>
      </c>
      <c r="AX353" s="11" t="s">
        <v>74</v>
      </c>
      <c r="AY353" s="168" t="s">
        <v>118</v>
      </c>
    </row>
    <row r="354" spans="2:65" s="11" customFormat="1">
      <c r="B354" s="166"/>
      <c r="D354" s="167" t="s">
        <v>127</v>
      </c>
      <c r="E354" s="168" t="s">
        <v>5</v>
      </c>
      <c r="F354" s="169" t="s">
        <v>5</v>
      </c>
      <c r="H354" s="170">
        <v>0</v>
      </c>
      <c r="L354" s="166"/>
      <c r="M354" s="171"/>
      <c r="N354" s="172"/>
      <c r="O354" s="172"/>
      <c r="P354" s="172"/>
      <c r="Q354" s="172"/>
      <c r="R354" s="172"/>
      <c r="S354" s="172"/>
      <c r="T354" s="173"/>
      <c r="AT354" s="168" t="s">
        <v>127</v>
      </c>
      <c r="AU354" s="168" t="s">
        <v>81</v>
      </c>
      <c r="AV354" s="11" t="s">
        <v>81</v>
      </c>
      <c r="AW354" s="11" t="s">
        <v>37</v>
      </c>
      <c r="AX354" s="11" t="s">
        <v>74</v>
      </c>
      <c r="AY354" s="168" t="s">
        <v>118</v>
      </c>
    </row>
    <row r="355" spans="2:65" s="13" customFormat="1">
      <c r="B355" s="186"/>
      <c r="D355" s="167" t="s">
        <v>127</v>
      </c>
      <c r="E355" s="187" t="s">
        <v>5</v>
      </c>
      <c r="F355" s="188" t="s">
        <v>597</v>
      </c>
      <c r="H355" s="189" t="s">
        <v>5</v>
      </c>
      <c r="L355" s="186"/>
      <c r="M355" s="190"/>
      <c r="N355" s="191"/>
      <c r="O355" s="191"/>
      <c r="P355" s="191"/>
      <c r="Q355" s="191"/>
      <c r="R355" s="191"/>
      <c r="S355" s="191"/>
      <c r="T355" s="192"/>
      <c r="AT355" s="189" t="s">
        <v>127</v>
      </c>
      <c r="AU355" s="189" t="s">
        <v>81</v>
      </c>
      <c r="AV355" s="13" t="s">
        <v>80</v>
      </c>
      <c r="AW355" s="13" t="s">
        <v>37</v>
      </c>
      <c r="AX355" s="13" t="s">
        <v>74</v>
      </c>
      <c r="AY355" s="189" t="s">
        <v>118</v>
      </c>
    </row>
    <row r="356" spans="2:65" s="11" customFormat="1">
      <c r="B356" s="166"/>
      <c r="D356" s="167" t="s">
        <v>127</v>
      </c>
      <c r="E356" s="168" t="s">
        <v>5</v>
      </c>
      <c r="F356" s="169" t="s">
        <v>595</v>
      </c>
      <c r="H356" s="170">
        <v>1.8</v>
      </c>
      <c r="L356" s="166"/>
      <c r="M356" s="171"/>
      <c r="N356" s="172"/>
      <c r="O356" s="172"/>
      <c r="P356" s="172"/>
      <c r="Q356" s="172"/>
      <c r="R356" s="172"/>
      <c r="S356" s="172"/>
      <c r="T356" s="173"/>
      <c r="AT356" s="168" t="s">
        <v>127</v>
      </c>
      <c r="AU356" s="168" t="s">
        <v>81</v>
      </c>
      <c r="AV356" s="11" t="s">
        <v>81</v>
      </c>
      <c r="AW356" s="11" t="s">
        <v>37</v>
      </c>
      <c r="AX356" s="11" t="s">
        <v>74</v>
      </c>
      <c r="AY356" s="168" t="s">
        <v>118</v>
      </c>
    </row>
    <row r="357" spans="2:65" s="11" customFormat="1">
      <c r="B357" s="166"/>
      <c r="D357" s="167" t="s">
        <v>127</v>
      </c>
      <c r="E357" s="168" t="s">
        <v>5</v>
      </c>
      <c r="F357" s="169" t="s">
        <v>596</v>
      </c>
      <c r="H357" s="170">
        <v>7.23</v>
      </c>
      <c r="L357" s="166"/>
      <c r="M357" s="171"/>
      <c r="N357" s="172"/>
      <c r="O357" s="172"/>
      <c r="P357" s="172"/>
      <c r="Q357" s="172"/>
      <c r="R357" s="172"/>
      <c r="S357" s="172"/>
      <c r="T357" s="173"/>
      <c r="AT357" s="168" t="s">
        <v>127</v>
      </c>
      <c r="AU357" s="168" t="s">
        <v>81</v>
      </c>
      <c r="AV357" s="11" t="s">
        <v>81</v>
      </c>
      <c r="AW357" s="11" t="s">
        <v>37</v>
      </c>
      <c r="AX357" s="11" t="s">
        <v>74</v>
      </c>
      <c r="AY357" s="168" t="s">
        <v>118</v>
      </c>
    </row>
    <row r="358" spans="2:65" s="12" customFormat="1">
      <c r="B358" s="174"/>
      <c r="D358" s="167" t="s">
        <v>127</v>
      </c>
      <c r="E358" s="193" t="s">
        <v>5</v>
      </c>
      <c r="F358" s="194" t="s">
        <v>128</v>
      </c>
      <c r="H358" s="195">
        <v>18.059999999999999</v>
      </c>
      <c r="L358" s="174"/>
      <c r="M358" s="179"/>
      <c r="N358" s="180"/>
      <c r="O358" s="180"/>
      <c r="P358" s="180"/>
      <c r="Q358" s="180"/>
      <c r="R358" s="180"/>
      <c r="S358" s="180"/>
      <c r="T358" s="181"/>
      <c r="AT358" s="182" t="s">
        <v>127</v>
      </c>
      <c r="AU358" s="182" t="s">
        <v>81</v>
      </c>
      <c r="AV358" s="12" t="s">
        <v>123</v>
      </c>
      <c r="AW358" s="12" t="s">
        <v>37</v>
      </c>
      <c r="AX358" s="12" t="s">
        <v>80</v>
      </c>
      <c r="AY358" s="182" t="s">
        <v>118</v>
      </c>
    </row>
    <row r="359" spans="2:65" s="10" customFormat="1" ht="29.85" customHeight="1">
      <c r="B359" s="141"/>
      <c r="D359" s="151" t="s">
        <v>73</v>
      </c>
      <c r="E359" s="152" t="s">
        <v>505</v>
      </c>
      <c r="F359" s="152" t="s">
        <v>598</v>
      </c>
      <c r="J359" s="153">
        <f>BK359</f>
        <v>0</v>
      </c>
      <c r="L359" s="141"/>
      <c r="M359" s="145"/>
      <c r="N359" s="146"/>
      <c r="O359" s="146"/>
      <c r="P359" s="147">
        <f>SUM(P360:P381)</f>
        <v>14.820666999999998</v>
      </c>
      <c r="Q359" s="146"/>
      <c r="R359" s="147">
        <f>SUM(R360:R381)</f>
        <v>6.1534915799999998</v>
      </c>
      <c r="S359" s="146"/>
      <c r="T359" s="148">
        <f>SUM(T360:T381)</f>
        <v>0</v>
      </c>
      <c r="AR359" s="142" t="s">
        <v>80</v>
      </c>
      <c r="AT359" s="149" t="s">
        <v>73</v>
      </c>
      <c r="AU359" s="149" t="s">
        <v>80</v>
      </c>
      <c r="AY359" s="142" t="s">
        <v>118</v>
      </c>
      <c r="BK359" s="150">
        <f>SUM(BK360:BK381)</f>
        <v>0</v>
      </c>
    </row>
    <row r="360" spans="2:65" s="1" customFormat="1" ht="22.5" customHeight="1">
      <c r="B360" s="154"/>
      <c r="C360" s="155" t="s">
        <v>599</v>
      </c>
      <c r="D360" s="155" t="s">
        <v>120</v>
      </c>
      <c r="E360" s="156" t="s">
        <v>600</v>
      </c>
      <c r="F360" s="157" t="s">
        <v>601</v>
      </c>
      <c r="G360" s="158" t="s">
        <v>124</v>
      </c>
      <c r="H360" s="159">
        <v>11.6</v>
      </c>
      <c r="I360" s="160"/>
      <c r="J360" s="160">
        <f>ROUND(I360*H360,2)</f>
        <v>0</v>
      </c>
      <c r="K360" s="157" t="s">
        <v>122</v>
      </c>
      <c r="L360" s="38"/>
      <c r="M360" s="161" t="s">
        <v>5</v>
      </c>
      <c r="N360" s="162" t="s">
        <v>45</v>
      </c>
      <c r="O360" s="163">
        <v>3.5000000000000003E-2</v>
      </c>
      <c r="P360" s="163">
        <f>O360*H360</f>
        <v>0.40600000000000003</v>
      </c>
      <c r="Q360" s="163">
        <v>6.0000000000000002E-5</v>
      </c>
      <c r="R360" s="163">
        <f>Q360*H360</f>
        <v>6.96E-4</v>
      </c>
      <c r="S360" s="163">
        <v>0</v>
      </c>
      <c r="T360" s="164">
        <f>S360*H360</f>
        <v>0</v>
      </c>
      <c r="AR360" s="23" t="s">
        <v>123</v>
      </c>
      <c r="AT360" s="23" t="s">
        <v>120</v>
      </c>
      <c r="AU360" s="23" t="s">
        <v>81</v>
      </c>
      <c r="AY360" s="23" t="s">
        <v>118</v>
      </c>
      <c r="BE360" s="165">
        <f>IF(N360="základní",J360,0)</f>
        <v>0</v>
      </c>
      <c r="BF360" s="165">
        <f>IF(N360="snížená",J360,0)</f>
        <v>0</v>
      </c>
      <c r="BG360" s="165">
        <f>IF(N360="zákl. přenesená",J360,0)</f>
        <v>0</v>
      </c>
      <c r="BH360" s="165">
        <f>IF(N360="sníž. přenesená",J360,0)</f>
        <v>0</v>
      </c>
      <c r="BI360" s="165">
        <f>IF(N360="nulová",J360,0)</f>
        <v>0</v>
      </c>
      <c r="BJ360" s="23" t="s">
        <v>80</v>
      </c>
      <c r="BK360" s="165">
        <f>ROUND(I360*H360,2)</f>
        <v>0</v>
      </c>
      <c r="BL360" s="23" t="s">
        <v>123</v>
      </c>
      <c r="BM360" s="23" t="s">
        <v>602</v>
      </c>
    </row>
    <row r="361" spans="2:65" s="13" customFormat="1">
      <c r="B361" s="186"/>
      <c r="D361" s="167" t="s">
        <v>127</v>
      </c>
      <c r="E361" s="187" t="s">
        <v>5</v>
      </c>
      <c r="F361" s="188" t="s">
        <v>345</v>
      </c>
      <c r="H361" s="189" t="s">
        <v>5</v>
      </c>
      <c r="L361" s="186"/>
      <c r="M361" s="190"/>
      <c r="N361" s="191"/>
      <c r="O361" s="191"/>
      <c r="P361" s="191"/>
      <c r="Q361" s="191"/>
      <c r="R361" s="191"/>
      <c r="S361" s="191"/>
      <c r="T361" s="192"/>
      <c r="AT361" s="189" t="s">
        <v>127</v>
      </c>
      <c r="AU361" s="189" t="s">
        <v>81</v>
      </c>
      <c r="AV361" s="13" t="s">
        <v>80</v>
      </c>
      <c r="AW361" s="13" t="s">
        <v>37</v>
      </c>
      <c r="AX361" s="13" t="s">
        <v>74</v>
      </c>
      <c r="AY361" s="189" t="s">
        <v>118</v>
      </c>
    </row>
    <row r="362" spans="2:65" s="11" customFormat="1">
      <c r="B362" s="166"/>
      <c r="D362" s="175" t="s">
        <v>127</v>
      </c>
      <c r="E362" s="183" t="s">
        <v>5</v>
      </c>
      <c r="F362" s="184" t="s">
        <v>603</v>
      </c>
      <c r="H362" s="185">
        <v>11.6</v>
      </c>
      <c r="L362" s="166"/>
      <c r="M362" s="171"/>
      <c r="N362" s="172"/>
      <c r="O362" s="172"/>
      <c r="P362" s="172"/>
      <c r="Q362" s="172"/>
      <c r="R362" s="172"/>
      <c r="S362" s="172"/>
      <c r="T362" s="173"/>
      <c r="AT362" s="168" t="s">
        <v>127</v>
      </c>
      <c r="AU362" s="168" t="s">
        <v>81</v>
      </c>
      <c r="AV362" s="11" t="s">
        <v>81</v>
      </c>
      <c r="AW362" s="11" t="s">
        <v>37</v>
      </c>
      <c r="AX362" s="11" t="s">
        <v>80</v>
      </c>
      <c r="AY362" s="168" t="s">
        <v>118</v>
      </c>
    </row>
    <row r="363" spans="2:65" s="1" customFormat="1" ht="22.5" customHeight="1">
      <c r="B363" s="154"/>
      <c r="C363" s="155" t="s">
        <v>604</v>
      </c>
      <c r="D363" s="155" t="s">
        <v>120</v>
      </c>
      <c r="E363" s="156" t="s">
        <v>605</v>
      </c>
      <c r="F363" s="157" t="s">
        <v>606</v>
      </c>
      <c r="G363" s="158" t="s">
        <v>124</v>
      </c>
      <c r="H363" s="159">
        <v>25.8</v>
      </c>
      <c r="I363" s="160"/>
      <c r="J363" s="160">
        <f>ROUND(I363*H363,2)</f>
        <v>0</v>
      </c>
      <c r="K363" s="157" t="s">
        <v>122</v>
      </c>
      <c r="L363" s="38"/>
      <c r="M363" s="161" t="s">
        <v>5</v>
      </c>
      <c r="N363" s="162" t="s">
        <v>45</v>
      </c>
      <c r="O363" s="163">
        <v>3.6999999999999998E-2</v>
      </c>
      <c r="P363" s="163">
        <f>O363*H363</f>
        <v>0.9546</v>
      </c>
      <c r="Q363" s="163">
        <v>8.0000000000000007E-5</v>
      </c>
      <c r="R363" s="163">
        <f>Q363*H363</f>
        <v>2.0640000000000003E-3</v>
      </c>
      <c r="S363" s="163">
        <v>0</v>
      </c>
      <c r="T363" s="164">
        <f>S363*H363</f>
        <v>0</v>
      </c>
      <c r="AR363" s="23" t="s">
        <v>123</v>
      </c>
      <c r="AT363" s="23" t="s">
        <v>120</v>
      </c>
      <c r="AU363" s="23" t="s">
        <v>81</v>
      </c>
      <c r="AY363" s="23" t="s">
        <v>118</v>
      </c>
      <c r="BE363" s="165">
        <f>IF(N363="základní",J363,0)</f>
        <v>0</v>
      </c>
      <c r="BF363" s="165">
        <f>IF(N363="snížená",J363,0)</f>
        <v>0</v>
      </c>
      <c r="BG363" s="165">
        <f>IF(N363="zákl. přenesená",J363,0)</f>
        <v>0</v>
      </c>
      <c r="BH363" s="165">
        <f>IF(N363="sníž. přenesená",J363,0)</f>
        <v>0</v>
      </c>
      <c r="BI363" s="165">
        <f>IF(N363="nulová",J363,0)</f>
        <v>0</v>
      </c>
      <c r="BJ363" s="23" t="s">
        <v>80</v>
      </c>
      <c r="BK363" s="165">
        <f>ROUND(I363*H363,2)</f>
        <v>0</v>
      </c>
      <c r="BL363" s="23" t="s">
        <v>123</v>
      </c>
      <c r="BM363" s="23" t="s">
        <v>607</v>
      </c>
    </row>
    <row r="364" spans="2:65" s="13" customFormat="1">
      <c r="B364" s="186"/>
      <c r="D364" s="167" t="s">
        <v>127</v>
      </c>
      <c r="E364" s="187" t="s">
        <v>5</v>
      </c>
      <c r="F364" s="188" t="s">
        <v>345</v>
      </c>
      <c r="H364" s="189" t="s">
        <v>5</v>
      </c>
      <c r="L364" s="186"/>
      <c r="M364" s="190"/>
      <c r="N364" s="191"/>
      <c r="O364" s="191"/>
      <c r="P364" s="191"/>
      <c r="Q364" s="191"/>
      <c r="R364" s="191"/>
      <c r="S364" s="191"/>
      <c r="T364" s="192"/>
      <c r="AT364" s="189" t="s">
        <v>127</v>
      </c>
      <c r="AU364" s="189" t="s">
        <v>81</v>
      </c>
      <c r="AV364" s="13" t="s">
        <v>80</v>
      </c>
      <c r="AW364" s="13" t="s">
        <v>37</v>
      </c>
      <c r="AX364" s="13" t="s">
        <v>74</v>
      </c>
      <c r="AY364" s="189" t="s">
        <v>118</v>
      </c>
    </row>
    <row r="365" spans="2:65" s="11" customFormat="1">
      <c r="B365" s="166"/>
      <c r="D365" s="175" t="s">
        <v>127</v>
      </c>
      <c r="E365" s="183" t="s">
        <v>5</v>
      </c>
      <c r="F365" s="184" t="s">
        <v>608</v>
      </c>
      <c r="H365" s="185">
        <v>25.8</v>
      </c>
      <c r="L365" s="166"/>
      <c r="M365" s="171"/>
      <c r="N365" s="172"/>
      <c r="O365" s="172"/>
      <c r="P365" s="172"/>
      <c r="Q365" s="172"/>
      <c r="R365" s="172"/>
      <c r="S365" s="172"/>
      <c r="T365" s="173"/>
      <c r="AT365" s="168" t="s">
        <v>127</v>
      </c>
      <c r="AU365" s="168" t="s">
        <v>81</v>
      </c>
      <c r="AV365" s="11" t="s">
        <v>81</v>
      </c>
      <c r="AW365" s="11" t="s">
        <v>37</v>
      </c>
      <c r="AX365" s="11" t="s">
        <v>80</v>
      </c>
      <c r="AY365" s="168" t="s">
        <v>118</v>
      </c>
    </row>
    <row r="366" spans="2:65" s="1" customFormat="1" ht="31.5" customHeight="1">
      <c r="B366" s="154"/>
      <c r="C366" s="155" t="s">
        <v>609</v>
      </c>
      <c r="D366" s="155" t="s">
        <v>120</v>
      </c>
      <c r="E366" s="156" t="s">
        <v>610</v>
      </c>
      <c r="F366" s="157" t="s">
        <v>611</v>
      </c>
      <c r="G366" s="158" t="s">
        <v>129</v>
      </c>
      <c r="H366" s="159">
        <v>0.60699999999999998</v>
      </c>
      <c r="I366" s="160"/>
      <c r="J366" s="160">
        <f>ROUND(I366*H366,2)</f>
        <v>0</v>
      </c>
      <c r="K366" s="157" t="s">
        <v>122</v>
      </c>
      <c r="L366" s="38"/>
      <c r="M366" s="161" t="s">
        <v>5</v>
      </c>
      <c r="N366" s="162" t="s">
        <v>45</v>
      </c>
      <c r="O366" s="163">
        <v>3.2130000000000001</v>
      </c>
      <c r="P366" s="163">
        <f>O366*H366</f>
        <v>1.950291</v>
      </c>
      <c r="Q366" s="163">
        <v>2.45329</v>
      </c>
      <c r="R366" s="163">
        <f>Q366*H366</f>
        <v>1.48914703</v>
      </c>
      <c r="S366" s="163">
        <v>0</v>
      </c>
      <c r="T366" s="164">
        <f>S366*H366</f>
        <v>0</v>
      </c>
      <c r="AR366" s="23" t="s">
        <v>123</v>
      </c>
      <c r="AT366" s="23" t="s">
        <v>120</v>
      </c>
      <c r="AU366" s="23" t="s">
        <v>81</v>
      </c>
      <c r="AY366" s="23" t="s">
        <v>118</v>
      </c>
      <c r="BE366" s="165">
        <f>IF(N366="základní",J366,0)</f>
        <v>0</v>
      </c>
      <c r="BF366" s="165">
        <f>IF(N366="snížená",J366,0)</f>
        <v>0</v>
      </c>
      <c r="BG366" s="165">
        <f>IF(N366="zákl. přenesená",J366,0)</f>
        <v>0</v>
      </c>
      <c r="BH366" s="165">
        <f>IF(N366="sníž. přenesená",J366,0)</f>
        <v>0</v>
      </c>
      <c r="BI366" s="165">
        <f>IF(N366="nulová",J366,0)</f>
        <v>0</v>
      </c>
      <c r="BJ366" s="23" t="s">
        <v>80</v>
      </c>
      <c r="BK366" s="165">
        <f>ROUND(I366*H366,2)</f>
        <v>0</v>
      </c>
      <c r="BL366" s="23" t="s">
        <v>123</v>
      </c>
      <c r="BM366" s="23" t="s">
        <v>612</v>
      </c>
    </row>
    <row r="367" spans="2:65" s="13" customFormat="1">
      <c r="B367" s="186"/>
      <c r="D367" s="167" t="s">
        <v>127</v>
      </c>
      <c r="E367" s="187" t="s">
        <v>5</v>
      </c>
      <c r="F367" s="188" t="s">
        <v>345</v>
      </c>
      <c r="H367" s="189" t="s">
        <v>5</v>
      </c>
      <c r="L367" s="186"/>
      <c r="M367" s="190"/>
      <c r="N367" s="191"/>
      <c r="O367" s="191"/>
      <c r="P367" s="191"/>
      <c r="Q367" s="191"/>
      <c r="R367" s="191"/>
      <c r="S367" s="191"/>
      <c r="T367" s="192"/>
      <c r="AT367" s="189" t="s">
        <v>127</v>
      </c>
      <c r="AU367" s="189" t="s">
        <v>81</v>
      </c>
      <c r="AV367" s="13" t="s">
        <v>80</v>
      </c>
      <c r="AW367" s="13" t="s">
        <v>37</v>
      </c>
      <c r="AX367" s="13" t="s">
        <v>74</v>
      </c>
      <c r="AY367" s="189" t="s">
        <v>118</v>
      </c>
    </row>
    <row r="368" spans="2:65" s="11" customFormat="1">
      <c r="B368" s="166"/>
      <c r="D368" s="175" t="s">
        <v>127</v>
      </c>
      <c r="E368" s="183" t="s">
        <v>5</v>
      </c>
      <c r="F368" s="184" t="s">
        <v>613</v>
      </c>
      <c r="H368" s="185">
        <v>0.60699999999999998</v>
      </c>
      <c r="L368" s="166"/>
      <c r="M368" s="171"/>
      <c r="N368" s="172"/>
      <c r="O368" s="172"/>
      <c r="P368" s="172"/>
      <c r="Q368" s="172"/>
      <c r="R368" s="172"/>
      <c r="S368" s="172"/>
      <c r="T368" s="173"/>
      <c r="AT368" s="168" t="s">
        <v>127</v>
      </c>
      <c r="AU368" s="168" t="s">
        <v>81</v>
      </c>
      <c r="AV368" s="11" t="s">
        <v>81</v>
      </c>
      <c r="AW368" s="11" t="s">
        <v>37</v>
      </c>
      <c r="AX368" s="11" t="s">
        <v>80</v>
      </c>
      <c r="AY368" s="168" t="s">
        <v>118</v>
      </c>
    </row>
    <row r="369" spans="2:65" s="1" customFormat="1" ht="31.5" customHeight="1">
      <c r="B369" s="154"/>
      <c r="C369" s="155" t="s">
        <v>614</v>
      </c>
      <c r="D369" s="155" t="s">
        <v>120</v>
      </c>
      <c r="E369" s="156" t="s">
        <v>615</v>
      </c>
      <c r="F369" s="157" t="s">
        <v>616</v>
      </c>
      <c r="G369" s="158" t="s">
        <v>129</v>
      </c>
      <c r="H369" s="159">
        <v>0.60699999999999998</v>
      </c>
      <c r="I369" s="160"/>
      <c r="J369" s="160">
        <f>ROUND(I369*H369,2)</f>
        <v>0</v>
      </c>
      <c r="K369" s="157" t="s">
        <v>122</v>
      </c>
      <c r="L369" s="38"/>
      <c r="M369" s="161" t="s">
        <v>5</v>
      </c>
      <c r="N369" s="162" t="s">
        <v>45</v>
      </c>
      <c r="O369" s="163">
        <v>0.33800000000000002</v>
      </c>
      <c r="P369" s="163">
        <f>O369*H369</f>
        <v>0.20516600000000002</v>
      </c>
      <c r="Q369" s="163">
        <v>0</v>
      </c>
      <c r="R369" s="163">
        <f>Q369*H369</f>
        <v>0</v>
      </c>
      <c r="S369" s="163">
        <v>0</v>
      </c>
      <c r="T369" s="164">
        <f>S369*H369</f>
        <v>0</v>
      </c>
      <c r="AR369" s="23" t="s">
        <v>123</v>
      </c>
      <c r="AT369" s="23" t="s">
        <v>120</v>
      </c>
      <c r="AU369" s="23" t="s">
        <v>81</v>
      </c>
      <c r="AY369" s="23" t="s">
        <v>118</v>
      </c>
      <c r="BE369" s="165">
        <f>IF(N369="základní",J369,0)</f>
        <v>0</v>
      </c>
      <c r="BF369" s="165">
        <f>IF(N369="snížená",J369,0)</f>
        <v>0</v>
      </c>
      <c r="BG369" s="165">
        <f>IF(N369="zákl. přenesená",J369,0)</f>
        <v>0</v>
      </c>
      <c r="BH369" s="165">
        <f>IF(N369="sníž. přenesená",J369,0)</f>
        <v>0</v>
      </c>
      <c r="BI369" s="165">
        <f>IF(N369="nulová",J369,0)</f>
        <v>0</v>
      </c>
      <c r="BJ369" s="23" t="s">
        <v>80</v>
      </c>
      <c r="BK369" s="165">
        <f>ROUND(I369*H369,2)</f>
        <v>0</v>
      </c>
      <c r="BL369" s="23" t="s">
        <v>123</v>
      </c>
      <c r="BM369" s="23" t="s">
        <v>617</v>
      </c>
    </row>
    <row r="370" spans="2:65" s="1" customFormat="1" ht="31.5" customHeight="1">
      <c r="B370" s="154"/>
      <c r="C370" s="155" t="s">
        <v>618</v>
      </c>
      <c r="D370" s="155" t="s">
        <v>120</v>
      </c>
      <c r="E370" s="156" t="s">
        <v>619</v>
      </c>
      <c r="F370" s="157" t="s">
        <v>620</v>
      </c>
      <c r="G370" s="158" t="s">
        <v>129</v>
      </c>
      <c r="H370" s="159">
        <v>1.895</v>
      </c>
      <c r="I370" s="160"/>
      <c r="J370" s="160">
        <f>ROUND(I370*H370,2)</f>
        <v>0</v>
      </c>
      <c r="K370" s="157" t="s">
        <v>122</v>
      </c>
      <c r="L370" s="38"/>
      <c r="M370" s="161" t="s">
        <v>5</v>
      </c>
      <c r="N370" s="162" t="s">
        <v>45</v>
      </c>
      <c r="O370" s="163">
        <v>2.58</v>
      </c>
      <c r="P370" s="163">
        <f>O370*H370</f>
        <v>4.8891</v>
      </c>
      <c r="Q370" s="163">
        <v>2.45329</v>
      </c>
      <c r="R370" s="163">
        <f>Q370*H370</f>
        <v>4.6489845499999998</v>
      </c>
      <c r="S370" s="163">
        <v>0</v>
      </c>
      <c r="T370" s="164">
        <f>S370*H370</f>
        <v>0</v>
      </c>
      <c r="AR370" s="23" t="s">
        <v>123</v>
      </c>
      <c r="AT370" s="23" t="s">
        <v>120</v>
      </c>
      <c r="AU370" s="23" t="s">
        <v>81</v>
      </c>
      <c r="AY370" s="23" t="s">
        <v>118</v>
      </c>
      <c r="BE370" s="165">
        <f>IF(N370="základní",J370,0)</f>
        <v>0</v>
      </c>
      <c r="BF370" s="165">
        <f>IF(N370="snížená",J370,0)</f>
        <v>0</v>
      </c>
      <c r="BG370" s="165">
        <f>IF(N370="zákl. přenesená",J370,0)</f>
        <v>0</v>
      </c>
      <c r="BH370" s="165">
        <f>IF(N370="sníž. přenesená",J370,0)</f>
        <v>0</v>
      </c>
      <c r="BI370" s="165">
        <f>IF(N370="nulová",J370,0)</f>
        <v>0</v>
      </c>
      <c r="BJ370" s="23" t="s">
        <v>80</v>
      </c>
      <c r="BK370" s="165">
        <f>ROUND(I370*H370,2)</f>
        <v>0</v>
      </c>
      <c r="BL370" s="23" t="s">
        <v>123</v>
      </c>
      <c r="BM370" s="23" t="s">
        <v>621</v>
      </c>
    </row>
    <row r="371" spans="2:65" s="13" customFormat="1">
      <c r="B371" s="186"/>
      <c r="D371" s="167" t="s">
        <v>127</v>
      </c>
      <c r="E371" s="187" t="s">
        <v>5</v>
      </c>
      <c r="F371" s="188" t="s">
        <v>345</v>
      </c>
      <c r="H371" s="189" t="s">
        <v>5</v>
      </c>
      <c r="L371" s="186"/>
      <c r="M371" s="190"/>
      <c r="N371" s="191"/>
      <c r="O371" s="191"/>
      <c r="P371" s="191"/>
      <c r="Q371" s="191"/>
      <c r="R371" s="191"/>
      <c r="S371" s="191"/>
      <c r="T371" s="192"/>
      <c r="AT371" s="189" t="s">
        <v>127</v>
      </c>
      <c r="AU371" s="189" t="s">
        <v>81</v>
      </c>
      <c r="AV371" s="13" t="s">
        <v>80</v>
      </c>
      <c r="AW371" s="13" t="s">
        <v>37</v>
      </c>
      <c r="AX371" s="13" t="s">
        <v>74</v>
      </c>
      <c r="AY371" s="189" t="s">
        <v>118</v>
      </c>
    </row>
    <row r="372" spans="2:65" s="11" customFormat="1">
      <c r="B372" s="166"/>
      <c r="D372" s="175" t="s">
        <v>127</v>
      </c>
      <c r="E372" s="183" t="s">
        <v>5</v>
      </c>
      <c r="F372" s="184" t="s">
        <v>622</v>
      </c>
      <c r="H372" s="185">
        <v>1.895</v>
      </c>
      <c r="L372" s="166"/>
      <c r="M372" s="171"/>
      <c r="N372" s="172"/>
      <c r="O372" s="172"/>
      <c r="P372" s="172"/>
      <c r="Q372" s="172"/>
      <c r="R372" s="172"/>
      <c r="S372" s="172"/>
      <c r="T372" s="173"/>
      <c r="AT372" s="168" t="s">
        <v>127</v>
      </c>
      <c r="AU372" s="168" t="s">
        <v>81</v>
      </c>
      <c r="AV372" s="11" t="s">
        <v>81</v>
      </c>
      <c r="AW372" s="11" t="s">
        <v>37</v>
      </c>
      <c r="AX372" s="11" t="s">
        <v>80</v>
      </c>
      <c r="AY372" s="168" t="s">
        <v>118</v>
      </c>
    </row>
    <row r="373" spans="2:65" s="1" customFormat="1" ht="31.5" customHeight="1">
      <c r="B373" s="154"/>
      <c r="C373" s="155" t="s">
        <v>623</v>
      </c>
      <c r="D373" s="155" t="s">
        <v>120</v>
      </c>
      <c r="E373" s="156" t="s">
        <v>624</v>
      </c>
      <c r="F373" s="157" t="s">
        <v>625</v>
      </c>
      <c r="G373" s="158" t="s">
        <v>129</v>
      </c>
      <c r="H373" s="159">
        <v>1.895</v>
      </c>
      <c r="I373" s="160"/>
      <c r="J373" s="160">
        <f>ROUND(I373*H373,2)</f>
        <v>0</v>
      </c>
      <c r="K373" s="157" t="s">
        <v>122</v>
      </c>
      <c r="L373" s="38"/>
      <c r="M373" s="161" t="s">
        <v>5</v>
      </c>
      <c r="N373" s="162" t="s">
        <v>45</v>
      </c>
      <c r="O373" s="163">
        <v>1.35</v>
      </c>
      <c r="P373" s="163">
        <f>O373*H373</f>
        <v>2.5582500000000001</v>
      </c>
      <c r="Q373" s="163">
        <v>0</v>
      </c>
      <c r="R373" s="163">
        <f>Q373*H373</f>
        <v>0</v>
      </c>
      <c r="S373" s="163">
        <v>0</v>
      </c>
      <c r="T373" s="164">
        <f>S373*H373</f>
        <v>0</v>
      </c>
      <c r="AR373" s="23" t="s">
        <v>123</v>
      </c>
      <c r="AT373" s="23" t="s">
        <v>120</v>
      </c>
      <c r="AU373" s="23" t="s">
        <v>81</v>
      </c>
      <c r="AY373" s="23" t="s">
        <v>118</v>
      </c>
      <c r="BE373" s="165">
        <f>IF(N373="základní",J373,0)</f>
        <v>0</v>
      </c>
      <c r="BF373" s="165">
        <f>IF(N373="snížená",J373,0)</f>
        <v>0</v>
      </c>
      <c r="BG373" s="165">
        <f>IF(N373="zákl. přenesená",J373,0)</f>
        <v>0</v>
      </c>
      <c r="BH373" s="165">
        <f>IF(N373="sníž. přenesená",J373,0)</f>
        <v>0</v>
      </c>
      <c r="BI373" s="165">
        <f>IF(N373="nulová",J373,0)</f>
        <v>0</v>
      </c>
      <c r="BJ373" s="23" t="s">
        <v>80</v>
      </c>
      <c r="BK373" s="165">
        <f>ROUND(I373*H373,2)</f>
        <v>0</v>
      </c>
      <c r="BL373" s="23" t="s">
        <v>123</v>
      </c>
      <c r="BM373" s="23" t="s">
        <v>626</v>
      </c>
    </row>
    <row r="374" spans="2:65" s="1" customFormat="1" ht="22.5" customHeight="1">
      <c r="B374" s="154"/>
      <c r="C374" s="155" t="s">
        <v>627</v>
      </c>
      <c r="D374" s="155" t="s">
        <v>120</v>
      </c>
      <c r="E374" s="156" t="s">
        <v>628</v>
      </c>
      <c r="F374" s="157" t="s">
        <v>629</v>
      </c>
      <c r="G374" s="158" t="s">
        <v>126</v>
      </c>
      <c r="H374" s="159">
        <v>29.38</v>
      </c>
      <c r="I374" s="160"/>
      <c r="J374" s="160">
        <f>ROUND(I374*H374,2)</f>
        <v>0</v>
      </c>
      <c r="K374" s="157" t="s">
        <v>122</v>
      </c>
      <c r="L374" s="38"/>
      <c r="M374" s="161" t="s">
        <v>5</v>
      </c>
      <c r="N374" s="162" t="s">
        <v>45</v>
      </c>
      <c r="O374" s="163">
        <v>0.127</v>
      </c>
      <c r="P374" s="163">
        <f>O374*H374</f>
        <v>3.7312599999999998</v>
      </c>
      <c r="Q374" s="163">
        <v>0</v>
      </c>
      <c r="R374" s="163">
        <f>Q374*H374</f>
        <v>0</v>
      </c>
      <c r="S374" s="163">
        <v>0</v>
      </c>
      <c r="T374" s="164">
        <f>S374*H374</f>
        <v>0</v>
      </c>
      <c r="AR374" s="23" t="s">
        <v>123</v>
      </c>
      <c r="AT374" s="23" t="s">
        <v>120</v>
      </c>
      <c r="AU374" s="23" t="s">
        <v>81</v>
      </c>
      <c r="AY374" s="23" t="s">
        <v>118</v>
      </c>
      <c r="BE374" s="165">
        <f>IF(N374="základní",J374,0)</f>
        <v>0</v>
      </c>
      <c r="BF374" s="165">
        <f>IF(N374="snížená",J374,0)</f>
        <v>0</v>
      </c>
      <c r="BG374" s="165">
        <f>IF(N374="zákl. přenesená",J374,0)</f>
        <v>0</v>
      </c>
      <c r="BH374" s="165">
        <f>IF(N374="sníž. přenesená",J374,0)</f>
        <v>0</v>
      </c>
      <c r="BI374" s="165">
        <f>IF(N374="nulová",J374,0)</f>
        <v>0</v>
      </c>
      <c r="BJ374" s="23" t="s">
        <v>80</v>
      </c>
      <c r="BK374" s="165">
        <f>ROUND(I374*H374,2)</f>
        <v>0</v>
      </c>
      <c r="BL374" s="23" t="s">
        <v>123</v>
      </c>
      <c r="BM374" s="23" t="s">
        <v>630</v>
      </c>
    </row>
    <row r="375" spans="2:65" s="13" customFormat="1">
      <c r="B375" s="186"/>
      <c r="D375" s="167" t="s">
        <v>127</v>
      </c>
      <c r="E375" s="187" t="s">
        <v>5</v>
      </c>
      <c r="F375" s="188" t="s">
        <v>345</v>
      </c>
      <c r="H375" s="189" t="s">
        <v>5</v>
      </c>
      <c r="L375" s="186"/>
      <c r="M375" s="190"/>
      <c r="N375" s="191"/>
      <c r="O375" s="191"/>
      <c r="P375" s="191"/>
      <c r="Q375" s="191"/>
      <c r="R375" s="191"/>
      <c r="S375" s="191"/>
      <c r="T375" s="192"/>
      <c r="AT375" s="189" t="s">
        <v>127</v>
      </c>
      <c r="AU375" s="189" t="s">
        <v>81</v>
      </c>
      <c r="AV375" s="13" t="s">
        <v>80</v>
      </c>
      <c r="AW375" s="13" t="s">
        <v>37</v>
      </c>
      <c r="AX375" s="13" t="s">
        <v>74</v>
      </c>
      <c r="AY375" s="189" t="s">
        <v>118</v>
      </c>
    </row>
    <row r="376" spans="2:65" s="13" customFormat="1">
      <c r="B376" s="186"/>
      <c r="D376" s="167" t="s">
        <v>127</v>
      </c>
      <c r="E376" s="187" t="s">
        <v>5</v>
      </c>
      <c r="F376" s="188" t="s">
        <v>631</v>
      </c>
      <c r="H376" s="189" t="s">
        <v>5</v>
      </c>
      <c r="L376" s="186"/>
      <c r="M376" s="190"/>
      <c r="N376" s="191"/>
      <c r="O376" s="191"/>
      <c r="P376" s="191"/>
      <c r="Q376" s="191"/>
      <c r="R376" s="191"/>
      <c r="S376" s="191"/>
      <c r="T376" s="192"/>
      <c r="AT376" s="189" t="s">
        <v>127</v>
      </c>
      <c r="AU376" s="189" t="s">
        <v>81</v>
      </c>
      <c r="AV376" s="13" t="s">
        <v>80</v>
      </c>
      <c r="AW376" s="13" t="s">
        <v>37</v>
      </c>
      <c r="AX376" s="13" t="s">
        <v>74</v>
      </c>
      <c r="AY376" s="189" t="s">
        <v>118</v>
      </c>
    </row>
    <row r="377" spans="2:65" s="11" customFormat="1">
      <c r="B377" s="166"/>
      <c r="D377" s="167" t="s">
        <v>127</v>
      </c>
      <c r="E377" s="168" t="s">
        <v>5</v>
      </c>
      <c r="F377" s="169" t="s">
        <v>632</v>
      </c>
      <c r="H377" s="170">
        <v>8.32</v>
      </c>
      <c r="L377" s="166"/>
      <c r="M377" s="171"/>
      <c r="N377" s="172"/>
      <c r="O377" s="172"/>
      <c r="P377" s="172"/>
      <c r="Q377" s="172"/>
      <c r="R377" s="172"/>
      <c r="S377" s="172"/>
      <c r="T377" s="173"/>
      <c r="AT377" s="168" t="s">
        <v>127</v>
      </c>
      <c r="AU377" s="168" t="s">
        <v>81</v>
      </c>
      <c r="AV377" s="11" t="s">
        <v>81</v>
      </c>
      <c r="AW377" s="11" t="s">
        <v>37</v>
      </c>
      <c r="AX377" s="11" t="s">
        <v>74</v>
      </c>
      <c r="AY377" s="168" t="s">
        <v>118</v>
      </c>
    </row>
    <row r="378" spans="2:65" s="11" customFormat="1">
      <c r="B378" s="166"/>
      <c r="D378" s="167" t="s">
        <v>127</v>
      </c>
      <c r="E378" s="168" t="s">
        <v>5</v>
      </c>
      <c r="F378" s="169" t="s">
        <v>633</v>
      </c>
      <c r="H378" s="170">
        <v>21.06</v>
      </c>
      <c r="L378" s="166"/>
      <c r="M378" s="171"/>
      <c r="N378" s="172"/>
      <c r="O378" s="172"/>
      <c r="P378" s="172"/>
      <c r="Q378" s="172"/>
      <c r="R378" s="172"/>
      <c r="S378" s="172"/>
      <c r="T378" s="173"/>
      <c r="AT378" s="168" t="s">
        <v>127</v>
      </c>
      <c r="AU378" s="168" t="s">
        <v>81</v>
      </c>
      <c r="AV378" s="11" t="s">
        <v>81</v>
      </c>
      <c r="AW378" s="11" t="s">
        <v>37</v>
      </c>
      <c r="AX378" s="11" t="s">
        <v>74</v>
      </c>
      <c r="AY378" s="168" t="s">
        <v>118</v>
      </c>
    </row>
    <row r="379" spans="2:65" s="12" customFormat="1">
      <c r="B379" s="174"/>
      <c r="D379" s="175" t="s">
        <v>127</v>
      </c>
      <c r="E379" s="176" t="s">
        <v>5</v>
      </c>
      <c r="F379" s="177" t="s">
        <v>128</v>
      </c>
      <c r="H379" s="178">
        <v>29.38</v>
      </c>
      <c r="L379" s="174"/>
      <c r="M379" s="179"/>
      <c r="N379" s="180"/>
      <c r="O379" s="180"/>
      <c r="P379" s="180"/>
      <c r="Q379" s="180"/>
      <c r="R379" s="180"/>
      <c r="S379" s="180"/>
      <c r="T379" s="181"/>
      <c r="AT379" s="182" t="s">
        <v>127</v>
      </c>
      <c r="AU379" s="182" t="s">
        <v>81</v>
      </c>
      <c r="AV379" s="12" t="s">
        <v>123</v>
      </c>
      <c r="AW379" s="12" t="s">
        <v>37</v>
      </c>
      <c r="AX379" s="12" t="s">
        <v>80</v>
      </c>
      <c r="AY379" s="182" t="s">
        <v>118</v>
      </c>
    </row>
    <row r="380" spans="2:65" s="1" customFormat="1" ht="31.5" customHeight="1">
      <c r="B380" s="154"/>
      <c r="C380" s="155" t="s">
        <v>634</v>
      </c>
      <c r="D380" s="155" t="s">
        <v>120</v>
      </c>
      <c r="E380" s="156" t="s">
        <v>635</v>
      </c>
      <c r="F380" s="157" t="s">
        <v>636</v>
      </c>
      <c r="G380" s="158" t="s">
        <v>126</v>
      </c>
      <c r="H380" s="159">
        <v>0.3</v>
      </c>
      <c r="I380" s="160"/>
      <c r="J380" s="160">
        <f>ROUND(I380*H380,2)</f>
        <v>0</v>
      </c>
      <c r="K380" s="157" t="s">
        <v>122</v>
      </c>
      <c r="L380" s="38"/>
      <c r="M380" s="161" t="s">
        <v>5</v>
      </c>
      <c r="N380" s="162" t="s">
        <v>45</v>
      </c>
      <c r="O380" s="163">
        <v>0.42</v>
      </c>
      <c r="P380" s="163">
        <f>O380*H380</f>
        <v>0.126</v>
      </c>
      <c r="Q380" s="163">
        <v>4.2000000000000003E-2</v>
      </c>
      <c r="R380" s="163">
        <f>Q380*H380</f>
        <v>1.26E-2</v>
      </c>
      <c r="S380" s="163">
        <v>0</v>
      </c>
      <c r="T380" s="164">
        <f>S380*H380</f>
        <v>0</v>
      </c>
      <c r="AR380" s="23" t="s">
        <v>123</v>
      </c>
      <c r="AT380" s="23" t="s">
        <v>120</v>
      </c>
      <c r="AU380" s="23" t="s">
        <v>81</v>
      </c>
      <c r="AY380" s="23" t="s">
        <v>118</v>
      </c>
      <c r="BE380" s="165">
        <f>IF(N380="základní",J380,0)</f>
        <v>0</v>
      </c>
      <c r="BF380" s="165">
        <f>IF(N380="snížená",J380,0)</f>
        <v>0</v>
      </c>
      <c r="BG380" s="165">
        <f>IF(N380="zákl. přenesená",J380,0)</f>
        <v>0</v>
      </c>
      <c r="BH380" s="165">
        <f>IF(N380="sníž. přenesená",J380,0)</f>
        <v>0</v>
      </c>
      <c r="BI380" s="165">
        <f>IF(N380="nulová",J380,0)</f>
        <v>0</v>
      </c>
      <c r="BJ380" s="23" t="s">
        <v>80</v>
      </c>
      <c r="BK380" s="165">
        <f>ROUND(I380*H380,2)</f>
        <v>0</v>
      </c>
      <c r="BL380" s="23" t="s">
        <v>123</v>
      </c>
      <c r="BM380" s="23" t="s">
        <v>637</v>
      </c>
    </row>
    <row r="381" spans="2:65" s="11" customFormat="1">
      <c r="B381" s="166"/>
      <c r="D381" s="167" t="s">
        <v>127</v>
      </c>
      <c r="E381" s="168" t="s">
        <v>5</v>
      </c>
      <c r="F381" s="169" t="s">
        <v>638</v>
      </c>
      <c r="H381" s="170">
        <v>0.3</v>
      </c>
      <c r="L381" s="166"/>
      <c r="M381" s="171"/>
      <c r="N381" s="172"/>
      <c r="O381" s="172"/>
      <c r="P381" s="172"/>
      <c r="Q381" s="172"/>
      <c r="R381" s="172"/>
      <c r="S381" s="172"/>
      <c r="T381" s="173"/>
      <c r="AT381" s="168" t="s">
        <v>127</v>
      </c>
      <c r="AU381" s="168" t="s">
        <v>81</v>
      </c>
      <c r="AV381" s="11" t="s">
        <v>81</v>
      </c>
      <c r="AW381" s="11" t="s">
        <v>37</v>
      </c>
      <c r="AX381" s="11" t="s">
        <v>80</v>
      </c>
      <c r="AY381" s="168" t="s">
        <v>118</v>
      </c>
    </row>
    <row r="382" spans="2:65" s="10" customFormat="1" ht="29.85" customHeight="1">
      <c r="B382" s="141"/>
      <c r="D382" s="151" t="s">
        <v>73</v>
      </c>
      <c r="E382" s="152" t="s">
        <v>510</v>
      </c>
      <c r="F382" s="152" t="s">
        <v>639</v>
      </c>
      <c r="J382" s="153">
        <f>BK382</f>
        <v>0</v>
      </c>
      <c r="L382" s="141"/>
      <c r="M382" s="145"/>
      <c r="N382" s="146"/>
      <c r="O382" s="146"/>
      <c r="P382" s="147">
        <f>SUM(P383:P386)</f>
        <v>2.4000000000000004</v>
      </c>
      <c r="Q382" s="146"/>
      <c r="R382" s="147">
        <f>SUM(R383:R386)</f>
        <v>3.0000000000000001E-3</v>
      </c>
      <c r="S382" s="146"/>
      <c r="T382" s="148">
        <f>SUM(T383:T386)</f>
        <v>0</v>
      </c>
      <c r="AR382" s="142" t="s">
        <v>80</v>
      </c>
      <c r="AT382" s="149" t="s">
        <v>73</v>
      </c>
      <c r="AU382" s="149" t="s">
        <v>80</v>
      </c>
      <c r="AY382" s="142" t="s">
        <v>118</v>
      </c>
      <c r="BK382" s="150">
        <f>SUM(BK383:BK386)</f>
        <v>0</v>
      </c>
    </row>
    <row r="383" spans="2:65" s="1" customFormat="1" ht="31.5" customHeight="1">
      <c r="B383" s="154"/>
      <c r="C383" s="155" t="s">
        <v>640</v>
      </c>
      <c r="D383" s="155" t="s">
        <v>120</v>
      </c>
      <c r="E383" s="156" t="s">
        <v>641</v>
      </c>
      <c r="F383" s="157" t="s">
        <v>642</v>
      </c>
      <c r="G383" s="158" t="s">
        <v>121</v>
      </c>
      <c r="H383" s="159">
        <v>12</v>
      </c>
      <c r="I383" s="160"/>
      <c r="J383" s="160">
        <f>ROUND(I383*H383,2)</f>
        <v>0</v>
      </c>
      <c r="K383" s="157" t="s">
        <v>122</v>
      </c>
      <c r="L383" s="38"/>
      <c r="M383" s="161" t="s">
        <v>5</v>
      </c>
      <c r="N383" s="162" t="s">
        <v>45</v>
      </c>
      <c r="O383" s="163">
        <v>0.2</v>
      </c>
      <c r="P383" s="163">
        <f>O383*H383</f>
        <v>2.4000000000000004</v>
      </c>
      <c r="Q383" s="163">
        <v>0</v>
      </c>
      <c r="R383" s="163">
        <f>Q383*H383</f>
        <v>0</v>
      </c>
      <c r="S383" s="163">
        <v>0</v>
      </c>
      <c r="T383" s="164">
        <f>S383*H383</f>
        <v>0</v>
      </c>
      <c r="AR383" s="23" t="s">
        <v>123</v>
      </c>
      <c r="AT383" s="23" t="s">
        <v>120</v>
      </c>
      <c r="AU383" s="23" t="s">
        <v>81</v>
      </c>
      <c r="AY383" s="23" t="s">
        <v>118</v>
      </c>
      <c r="BE383" s="165">
        <f>IF(N383="základní",J383,0)</f>
        <v>0</v>
      </c>
      <c r="BF383" s="165">
        <f>IF(N383="snížená",J383,0)</f>
        <v>0</v>
      </c>
      <c r="BG383" s="165">
        <f>IF(N383="zákl. přenesená",J383,0)</f>
        <v>0</v>
      </c>
      <c r="BH383" s="165">
        <f>IF(N383="sníž. přenesená",J383,0)</f>
        <v>0</v>
      </c>
      <c r="BI383" s="165">
        <f>IF(N383="nulová",J383,0)</f>
        <v>0</v>
      </c>
      <c r="BJ383" s="23" t="s">
        <v>80</v>
      </c>
      <c r="BK383" s="165">
        <f>ROUND(I383*H383,2)</f>
        <v>0</v>
      </c>
      <c r="BL383" s="23" t="s">
        <v>123</v>
      </c>
      <c r="BM383" s="23" t="s">
        <v>643</v>
      </c>
    </row>
    <row r="384" spans="2:65" s="13" customFormat="1">
      <c r="B384" s="186"/>
      <c r="D384" s="167" t="s">
        <v>127</v>
      </c>
      <c r="E384" s="187" t="s">
        <v>5</v>
      </c>
      <c r="F384" s="188" t="s">
        <v>644</v>
      </c>
      <c r="H384" s="189" t="s">
        <v>5</v>
      </c>
      <c r="L384" s="186"/>
      <c r="M384" s="190"/>
      <c r="N384" s="191"/>
      <c r="O384" s="191"/>
      <c r="P384" s="191"/>
      <c r="Q384" s="191"/>
      <c r="R384" s="191"/>
      <c r="S384" s="191"/>
      <c r="T384" s="192"/>
      <c r="AT384" s="189" t="s">
        <v>127</v>
      </c>
      <c r="AU384" s="189" t="s">
        <v>81</v>
      </c>
      <c r="AV384" s="13" t="s">
        <v>80</v>
      </c>
      <c r="AW384" s="13" t="s">
        <v>37</v>
      </c>
      <c r="AX384" s="13" t="s">
        <v>74</v>
      </c>
      <c r="AY384" s="189" t="s">
        <v>118</v>
      </c>
    </row>
    <row r="385" spans="2:65" s="11" customFormat="1">
      <c r="B385" s="166"/>
      <c r="D385" s="175" t="s">
        <v>127</v>
      </c>
      <c r="E385" s="183" t="s">
        <v>5</v>
      </c>
      <c r="F385" s="184" t="s">
        <v>645</v>
      </c>
      <c r="H385" s="185">
        <v>12</v>
      </c>
      <c r="L385" s="166"/>
      <c r="M385" s="171"/>
      <c r="N385" s="172"/>
      <c r="O385" s="172"/>
      <c r="P385" s="172"/>
      <c r="Q385" s="172"/>
      <c r="R385" s="172"/>
      <c r="S385" s="172"/>
      <c r="T385" s="173"/>
      <c r="AT385" s="168" t="s">
        <v>127</v>
      </c>
      <c r="AU385" s="168" t="s">
        <v>81</v>
      </c>
      <c r="AV385" s="11" t="s">
        <v>81</v>
      </c>
      <c r="AW385" s="11" t="s">
        <v>37</v>
      </c>
      <c r="AX385" s="11" t="s">
        <v>80</v>
      </c>
      <c r="AY385" s="168" t="s">
        <v>118</v>
      </c>
    </row>
    <row r="386" spans="2:65" s="1" customFormat="1" ht="22.5" customHeight="1">
      <c r="B386" s="154"/>
      <c r="C386" s="200" t="s">
        <v>646</v>
      </c>
      <c r="D386" s="200" t="s">
        <v>277</v>
      </c>
      <c r="E386" s="201" t="s">
        <v>647</v>
      </c>
      <c r="F386" s="202" t="s">
        <v>648</v>
      </c>
      <c r="G386" s="203" t="s">
        <v>121</v>
      </c>
      <c r="H386" s="204">
        <v>12</v>
      </c>
      <c r="I386" s="205"/>
      <c r="J386" s="205">
        <f>ROUND(I386*H386,2)</f>
        <v>0</v>
      </c>
      <c r="K386" s="202" t="s">
        <v>122</v>
      </c>
      <c r="L386" s="206"/>
      <c r="M386" s="207" t="s">
        <v>5</v>
      </c>
      <c r="N386" s="208" t="s">
        <v>45</v>
      </c>
      <c r="O386" s="163">
        <v>0</v>
      </c>
      <c r="P386" s="163">
        <f>O386*H386</f>
        <v>0</v>
      </c>
      <c r="Q386" s="163">
        <v>2.5000000000000001E-4</v>
      </c>
      <c r="R386" s="163">
        <f>Q386*H386</f>
        <v>3.0000000000000001E-3</v>
      </c>
      <c r="S386" s="163">
        <v>0</v>
      </c>
      <c r="T386" s="164">
        <f>S386*H386</f>
        <v>0</v>
      </c>
      <c r="AR386" s="23" t="s">
        <v>135</v>
      </c>
      <c r="AT386" s="23" t="s">
        <v>277</v>
      </c>
      <c r="AU386" s="23" t="s">
        <v>81</v>
      </c>
      <c r="AY386" s="23" t="s">
        <v>118</v>
      </c>
      <c r="BE386" s="165">
        <f>IF(N386="základní",J386,0)</f>
        <v>0</v>
      </c>
      <c r="BF386" s="165">
        <f>IF(N386="snížená",J386,0)</f>
        <v>0</v>
      </c>
      <c r="BG386" s="165">
        <f>IF(N386="zákl. přenesená",J386,0)</f>
        <v>0</v>
      </c>
      <c r="BH386" s="165">
        <f>IF(N386="sníž. přenesená",J386,0)</f>
        <v>0</v>
      </c>
      <c r="BI386" s="165">
        <f>IF(N386="nulová",J386,0)</f>
        <v>0</v>
      </c>
      <c r="BJ386" s="23" t="s">
        <v>80</v>
      </c>
      <c r="BK386" s="165">
        <f>ROUND(I386*H386,2)</f>
        <v>0</v>
      </c>
      <c r="BL386" s="23" t="s">
        <v>123</v>
      </c>
      <c r="BM386" s="23" t="s">
        <v>649</v>
      </c>
    </row>
    <row r="387" spans="2:65" s="10" customFormat="1" ht="29.85" customHeight="1">
      <c r="B387" s="141"/>
      <c r="D387" s="151" t="s">
        <v>73</v>
      </c>
      <c r="E387" s="152" t="s">
        <v>650</v>
      </c>
      <c r="F387" s="152" t="s">
        <v>651</v>
      </c>
      <c r="J387" s="153">
        <f>BK387</f>
        <v>0</v>
      </c>
      <c r="L387" s="141"/>
      <c r="M387" s="145"/>
      <c r="N387" s="146"/>
      <c r="O387" s="146"/>
      <c r="P387" s="147">
        <f>SUM(P388:P392)</f>
        <v>6.8648999999999996</v>
      </c>
      <c r="Q387" s="146"/>
      <c r="R387" s="147">
        <f>SUM(R388:R392)</f>
        <v>8.499399999999999E-3</v>
      </c>
      <c r="S387" s="146"/>
      <c r="T387" s="148">
        <f>SUM(T388:T392)</f>
        <v>0</v>
      </c>
      <c r="AR387" s="142" t="s">
        <v>80</v>
      </c>
      <c r="AT387" s="149" t="s">
        <v>73</v>
      </c>
      <c r="AU387" s="149" t="s">
        <v>80</v>
      </c>
      <c r="AY387" s="142" t="s">
        <v>118</v>
      </c>
      <c r="BK387" s="150">
        <f>SUM(BK388:BK392)</f>
        <v>0</v>
      </c>
    </row>
    <row r="388" spans="2:65" s="1" customFormat="1" ht="31.5" customHeight="1">
      <c r="B388" s="154"/>
      <c r="C388" s="155" t="s">
        <v>652</v>
      </c>
      <c r="D388" s="155" t="s">
        <v>120</v>
      </c>
      <c r="E388" s="156" t="s">
        <v>653</v>
      </c>
      <c r="F388" s="157" t="s">
        <v>654</v>
      </c>
      <c r="G388" s="158" t="s">
        <v>126</v>
      </c>
      <c r="H388" s="159">
        <v>65.38</v>
      </c>
      <c r="I388" s="160"/>
      <c r="J388" s="160">
        <f>ROUND(I388*H388,2)</f>
        <v>0</v>
      </c>
      <c r="K388" s="157" t="s">
        <v>122</v>
      </c>
      <c r="L388" s="38"/>
      <c r="M388" s="161" t="s">
        <v>5</v>
      </c>
      <c r="N388" s="162" t="s">
        <v>45</v>
      </c>
      <c r="O388" s="163">
        <v>0.105</v>
      </c>
      <c r="P388" s="163">
        <f>O388*H388</f>
        <v>6.8648999999999996</v>
      </c>
      <c r="Q388" s="163">
        <v>1.2999999999999999E-4</v>
      </c>
      <c r="R388" s="163">
        <f>Q388*H388</f>
        <v>8.499399999999999E-3</v>
      </c>
      <c r="S388" s="163">
        <v>0</v>
      </c>
      <c r="T388" s="164">
        <f>S388*H388</f>
        <v>0</v>
      </c>
      <c r="AR388" s="23" t="s">
        <v>123</v>
      </c>
      <c r="AT388" s="23" t="s">
        <v>120</v>
      </c>
      <c r="AU388" s="23" t="s">
        <v>81</v>
      </c>
      <c r="AY388" s="23" t="s">
        <v>118</v>
      </c>
      <c r="BE388" s="165">
        <f>IF(N388="základní",J388,0)</f>
        <v>0</v>
      </c>
      <c r="BF388" s="165">
        <f>IF(N388="snížená",J388,0)</f>
        <v>0</v>
      </c>
      <c r="BG388" s="165">
        <f>IF(N388="zákl. přenesená",J388,0)</f>
        <v>0</v>
      </c>
      <c r="BH388" s="165">
        <f>IF(N388="sníž. přenesená",J388,0)</f>
        <v>0</v>
      </c>
      <c r="BI388" s="165">
        <f>IF(N388="nulová",J388,0)</f>
        <v>0</v>
      </c>
      <c r="BJ388" s="23" t="s">
        <v>80</v>
      </c>
      <c r="BK388" s="165">
        <f>ROUND(I388*H388,2)</f>
        <v>0</v>
      </c>
      <c r="BL388" s="23" t="s">
        <v>123</v>
      </c>
      <c r="BM388" s="23" t="s">
        <v>655</v>
      </c>
    </row>
    <row r="389" spans="2:65" s="13" customFormat="1">
      <c r="B389" s="186"/>
      <c r="D389" s="167" t="s">
        <v>127</v>
      </c>
      <c r="E389" s="187" t="s">
        <v>5</v>
      </c>
      <c r="F389" s="188" t="s">
        <v>656</v>
      </c>
      <c r="H389" s="189" t="s">
        <v>5</v>
      </c>
      <c r="L389" s="186"/>
      <c r="M389" s="190"/>
      <c r="N389" s="191"/>
      <c r="O389" s="191"/>
      <c r="P389" s="191"/>
      <c r="Q389" s="191"/>
      <c r="R389" s="191"/>
      <c r="S389" s="191"/>
      <c r="T389" s="192"/>
      <c r="AT389" s="189" t="s">
        <v>127</v>
      </c>
      <c r="AU389" s="189" t="s">
        <v>81</v>
      </c>
      <c r="AV389" s="13" t="s">
        <v>80</v>
      </c>
      <c r="AW389" s="13" t="s">
        <v>37</v>
      </c>
      <c r="AX389" s="13" t="s">
        <v>74</v>
      </c>
      <c r="AY389" s="189" t="s">
        <v>118</v>
      </c>
    </row>
    <row r="390" spans="2:65" s="11" customFormat="1">
      <c r="B390" s="166"/>
      <c r="D390" s="167" t="s">
        <v>127</v>
      </c>
      <c r="E390" s="168" t="s">
        <v>5</v>
      </c>
      <c r="F390" s="169" t="s">
        <v>657</v>
      </c>
      <c r="H390" s="170">
        <v>36</v>
      </c>
      <c r="L390" s="166"/>
      <c r="M390" s="171"/>
      <c r="N390" s="172"/>
      <c r="O390" s="172"/>
      <c r="P390" s="172"/>
      <c r="Q390" s="172"/>
      <c r="R390" s="172"/>
      <c r="S390" s="172"/>
      <c r="T390" s="173"/>
      <c r="AT390" s="168" t="s">
        <v>127</v>
      </c>
      <c r="AU390" s="168" t="s">
        <v>81</v>
      </c>
      <c r="AV390" s="11" t="s">
        <v>81</v>
      </c>
      <c r="AW390" s="11" t="s">
        <v>37</v>
      </c>
      <c r="AX390" s="11" t="s">
        <v>74</v>
      </c>
      <c r="AY390" s="168" t="s">
        <v>118</v>
      </c>
    </row>
    <row r="391" spans="2:65" s="11" customFormat="1">
      <c r="B391" s="166"/>
      <c r="D391" s="167" t="s">
        <v>127</v>
      </c>
      <c r="E391" s="168" t="s">
        <v>5</v>
      </c>
      <c r="F391" s="169" t="s">
        <v>658</v>
      </c>
      <c r="H391" s="170">
        <v>29.38</v>
      </c>
      <c r="L391" s="166"/>
      <c r="M391" s="171"/>
      <c r="N391" s="172"/>
      <c r="O391" s="172"/>
      <c r="P391" s="172"/>
      <c r="Q391" s="172"/>
      <c r="R391" s="172"/>
      <c r="S391" s="172"/>
      <c r="T391" s="173"/>
      <c r="AT391" s="168" t="s">
        <v>127</v>
      </c>
      <c r="AU391" s="168" t="s">
        <v>81</v>
      </c>
      <c r="AV391" s="11" t="s">
        <v>81</v>
      </c>
      <c r="AW391" s="11" t="s">
        <v>37</v>
      </c>
      <c r="AX391" s="11" t="s">
        <v>74</v>
      </c>
      <c r="AY391" s="168" t="s">
        <v>118</v>
      </c>
    </row>
    <row r="392" spans="2:65" s="12" customFormat="1">
      <c r="B392" s="174"/>
      <c r="D392" s="167" t="s">
        <v>127</v>
      </c>
      <c r="E392" s="193" t="s">
        <v>5</v>
      </c>
      <c r="F392" s="194" t="s">
        <v>128</v>
      </c>
      <c r="H392" s="195">
        <v>65.38</v>
      </c>
      <c r="L392" s="174"/>
      <c r="M392" s="179"/>
      <c r="N392" s="180"/>
      <c r="O392" s="180"/>
      <c r="P392" s="180"/>
      <c r="Q392" s="180"/>
      <c r="R392" s="180"/>
      <c r="S392" s="180"/>
      <c r="T392" s="181"/>
      <c r="AT392" s="182" t="s">
        <v>127</v>
      </c>
      <c r="AU392" s="182" t="s">
        <v>81</v>
      </c>
      <c r="AV392" s="12" t="s">
        <v>123</v>
      </c>
      <c r="AW392" s="12" t="s">
        <v>37</v>
      </c>
      <c r="AX392" s="12" t="s">
        <v>80</v>
      </c>
      <c r="AY392" s="182" t="s">
        <v>118</v>
      </c>
    </row>
    <row r="393" spans="2:65" s="10" customFormat="1" ht="29.85" customHeight="1">
      <c r="B393" s="141"/>
      <c r="D393" s="151" t="s">
        <v>73</v>
      </c>
      <c r="E393" s="152" t="s">
        <v>659</v>
      </c>
      <c r="F393" s="152" t="s">
        <v>660</v>
      </c>
      <c r="J393" s="153">
        <f>BK393</f>
        <v>0</v>
      </c>
      <c r="L393" s="141"/>
      <c r="M393" s="145"/>
      <c r="N393" s="146"/>
      <c r="O393" s="146"/>
      <c r="P393" s="147">
        <f>SUM(P394:P407)</f>
        <v>10.796557999999999</v>
      </c>
      <c r="Q393" s="146"/>
      <c r="R393" s="147">
        <f>SUM(R394:R407)</f>
        <v>0.35095519999999997</v>
      </c>
      <c r="S393" s="146"/>
      <c r="T393" s="148">
        <f>SUM(T394:T407)</f>
        <v>0</v>
      </c>
      <c r="AR393" s="142" t="s">
        <v>80</v>
      </c>
      <c r="AT393" s="149" t="s">
        <v>73</v>
      </c>
      <c r="AU393" s="149" t="s">
        <v>80</v>
      </c>
      <c r="AY393" s="142" t="s">
        <v>118</v>
      </c>
      <c r="BK393" s="150">
        <f>SUM(BK394:BK407)</f>
        <v>0</v>
      </c>
    </row>
    <row r="394" spans="2:65" s="1" customFormat="1" ht="22.5" customHeight="1">
      <c r="B394" s="154"/>
      <c r="C394" s="155" t="s">
        <v>661</v>
      </c>
      <c r="D394" s="155" t="s">
        <v>120</v>
      </c>
      <c r="E394" s="156" t="s">
        <v>662</v>
      </c>
      <c r="F394" s="157" t="s">
        <v>663</v>
      </c>
      <c r="G394" s="158" t="s">
        <v>121</v>
      </c>
      <c r="H394" s="159">
        <v>1</v>
      </c>
      <c r="I394" s="160"/>
      <c r="J394" s="160">
        <f>ROUND(I394*H394,2)</f>
        <v>0</v>
      </c>
      <c r="K394" s="157" t="s">
        <v>5</v>
      </c>
      <c r="L394" s="38"/>
      <c r="M394" s="161" t="s">
        <v>5</v>
      </c>
      <c r="N394" s="162" t="s">
        <v>45</v>
      </c>
      <c r="O394" s="163">
        <v>0</v>
      </c>
      <c r="P394" s="163">
        <f>O394*H394</f>
        <v>0</v>
      </c>
      <c r="Q394" s="163">
        <v>0</v>
      </c>
      <c r="R394" s="163">
        <f>Q394*H394</f>
        <v>0</v>
      </c>
      <c r="S394" s="163">
        <v>0</v>
      </c>
      <c r="T394" s="164">
        <f>S394*H394</f>
        <v>0</v>
      </c>
      <c r="AR394" s="23" t="s">
        <v>123</v>
      </c>
      <c r="AT394" s="23" t="s">
        <v>120</v>
      </c>
      <c r="AU394" s="23" t="s">
        <v>81</v>
      </c>
      <c r="AY394" s="23" t="s">
        <v>118</v>
      </c>
      <c r="BE394" s="165">
        <f>IF(N394="základní",J394,0)</f>
        <v>0</v>
      </c>
      <c r="BF394" s="165">
        <f>IF(N394="snížená",J394,0)</f>
        <v>0</v>
      </c>
      <c r="BG394" s="165">
        <f>IF(N394="zákl. přenesená",J394,0)</f>
        <v>0</v>
      </c>
      <c r="BH394" s="165">
        <f>IF(N394="sníž. přenesená",J394,0)</f>
        <v>0</v>
      </c>
      <c r="BI394" s="165">
        <f>IF(N394="nulová",J394,0)</f>
        <v>0</v>
      </c>
      <c r="BJ394" s="23" t="s">
        <v>80</v>
      </c>
      <c r="BK394" s="165">
        <f>ROUND(I394*H394,2)</f>
        <v>0</v>
      </c>
      <c r="BL394" s="23" t="s">
        <v>123</v>
      </c>
      <c r="BM394" s="23" t="s">
        <v>664</v>
      </c>
    </row>
    <row r="395" spans="2:65" s="1" customFormat="1" ht="57" customHeight="1">
      <c r="B395" s="154"/>
      <c r="C395" s="155" t="s">
        <v>665</v>
      </c>
      <c r="D395" s="155" t="s">
        <v>120</v>
      </c>
      <c r="E395" s="156" t="s">
        <v>666</v>
      </c>
      <c r="F395" s="157" t="s">
        <v>667</v>
      </c>
      <c r="G395" s="158" t="s">
        <v>126</v>
      </c>
      <c r="H395" s="159">
        <v>29.38</v>
      </c>
      <c r="I395" s="160"/>
      <c r="J395" s="160">
        <f>ROUND(I395*H395,2)</f>
        <v>0</v>
      </c>
      <c r="K395" s="157" t="s">
        <v>122</v>
      </c>
      <c r="L395" s="38"/>
      <c r="M395" s="161" t="s">
        <v>5</v>
      </c>
      <c r="N395" s="162" t="s">
        <v>45</v>
      </c>
      <c r="O395" s="163">
        <v>0.308</v>
      </c>
      <c r="P395" s="163">
        <f>O395*H395</f>
        <v>9.0490399999999998</v>
      </c>
      <c r="Q395" s="163">
        <v>4.0000000000000003E-5</v>
      </c>
      <c r="R395" s="163">
        <f>Q395*H395</f>
        <v>1.1752000000000002E-3</v>
      </c>
      <c r="S395" s="163">
        <v>0</v>
      </c>
      <c r="T395" s="164">
        <f>S395*H395</f>
        <v>0</v>
      </c>
      <c r="AR395" s="23" t="s">
        <v>123</v>
      </c>
      <c r="AT395" s="23" t="s">
        <v>120</v>
      </c>
      <c r="AU395" s="23" t="s">
        <v>81</v>
      </c>
      <c r="AY395" s="23" t="s">
        <v>118</v>
      </c>
      <c r="BE395" s="165">
        <f>IF(N395="základní",J395,0)</f>
        <v>0</v>
      </c>
      <c r="BF395" s="165">
        <f>IF(N395="snížená",J395,0)</f>
        <v>0</v>
      </c>
      <c r="BG395" s="165">
        <f>IF(N395="zákl. přenesená",J395,0)</f>
        <v>0</v>
      </c>
      <c r="BH395" s="165">
        <f>IF(N395="sníž. přenesená",J395,0)</f>
        <v>0</v>
      </c>
      <c r="BI395" s="165">
        <f>IF(N395="nulová",J395,0)</f>
        <v>0</v>
      </c>
      <c r="BJ395" s="23" t="s">
        <v>80</v>
      </c>
      <c r="BK395" s="165">
        <f>ROUND(I395*H395,2)</f>
        <v>0</v>
      </c>
      <c r="BL395" s="23" t="s">
        <v>123</v>
      </c>
      <c r="BM395" s="23" t="s">
        <v>668</v>
      </c>
    </row>
    <row r="396" spans="2:65" s="13" customFormat="1">
      <c r="B396" s="186"/>
      <c r="D396" s="167" t="s">
        <v>127</v>
      </c>
      <c r="E396" s="187" t="s">
        <v>5</v>
      </c>
      <c r="F396" s="188" t="s">
        <v>345</v>
      </c>
      <c r="H396" s="189" t="s">
        <v>5</v>
      </c>
      <c r="L396" s="186"/>
      <c r="M396" s="190"/>
      <c r="N396" s="191"/>
      <c r="O396" s="191"/>
      <c r="P396" s="191"/>
      <c r="Q396" s="191"/>
      <c r="R396" s="191"/>
      <c r="S396" s="191"/>
      <c r="T396" s="192"/>
      <c r="AT396" s="189" t="s">
        <v>127</v>
      </c>
      <c r="AU396" s="189" t="s">
        <v>81</v>
      </c>
      <c r="AV396" s="13" t="s">
        <v>80</v>
      </c>
      <c r="AW396" s="13" t="s">
        <v>37</v>
      </c>
      <c r="AX396" s="13" t="s">
        <v>74</v>
      </c>
      <c r="AY396" s="189" t="s">
        <v>118</v>
      </c>
    </row>
    <row r="397" spans="2:65" s="11" customFormat="1">
      <c r="B397" s="166"/>
      <c r="D397" s="167" t="s">
        <v>127</v>
      </c>
      <c r="E397" s="168" t="s">
        <v>5</v>
      </c>
      <c r="F397" s="169" t="s">
        <v>669</v>
      </c>
      <c r="H397" s="170">
        <v>29.38</v>
      </c>
      <c r="L397" s="166"/>
      <c r="M397" s="171"/>
      <c r="N397" s="172"/>
      <c r="O397" s="172"/>
      <c r="P397" s="172"/>
      <c r="Q397" s="172"/>
      <c r="R397" s="172"/>
      <c r="S397" s="172"/>
      <c r="T397" s="173"/>
      <c r="AT397" s="168" t="s">
        <v>127</v>
      </c>
      <c r="AU397" s="168" t="s">
        <v>81</v>
      </c>
      <c r="AV397" s="11" t="s">
        <v>81</v>
      </c>
      <c r="AW397" s="11" t="s">
        <v>37</v>
      </c>
      <c r="AX397" s="11" t="s">
        <v>74</v>
      </c>
      <c r="AY397" s="168" t="s">
        <v>118</v>
      </c>
    </row>
    <row r="398" spans="2:65" s="12" customFormat="1">
      <c r="B398" s="174"/>
      <c r="D398" s="175" t="s">
        <v>127</v>
      </c>
      <c r="E398" s="176" t="s">
        <v>5</v>
      </c>
      <c r="F398" s="177" t="s">
        <v>128</v>
      </c>
      <c r="H398" s="178">
        <v>29.38</v>
      </c>
      <c r="L398" s="174"/>
      <c r="M398" s="179"/>
      <c r="N398" s="180"/>
      <c r="O398" s="180"/>
      <c r="P398" s="180"/>
      <c r="Q398" s="180"/>
      <c r="R398" s="180"/>
      <c r="S398" s="180"/>
      <c r="T398" s="181"/>
      <c r="AT398" s="182" t="s">
        <v>127</v>
      </c>
      <c r="AU398" s="182" t="s">
        <v>81</v>
      </c>
      <c r="AV398" s="12" t="s">
        <v>123</v>
      </c>
      <c r="AW398" s="12" t="s">
        <v>37</v>
      </c>
      <c r="AX398" s="12" t="s">
        <v>80</v>
      </c>
      <c r="AY398" s="182" t="s">
        <v>118</v>
      </c>
    </row>
    <row r="399" spans="2:65" s="1" customFormat="1" ht="44.25" customHeight="1">
      <c r="B399" s="154"/>
      <c r="C399" s="155" t="s">
        <v>650</v>
      </c>
      <c r="D399" s="155" t="s">
        <v>120</v>
      </c>
      <c r="E399" s="156" t="s">
        <v>670</v>
      </c>
      <c r="F399" s="157" t="s">
        <v>671</v>
      </c>
      <c r="G399" s="158" t="s">
        <v>129</v>
      </c>
      <c r="H399" s="159">
        <v>0.126</v>
      </c>
      <c r="I399" s="160"/>
      <c r="J399" s="160">
        <f>ROUND(I399*H399,2)</f>
        <v>0</v>
      </c>
      <c r="K399" s="157" t="s">
        <v>122</v>
      </c>
      <c r="L399" s="38"/>
      <c r="M399" s="161" t="s">
        <v>5</v>
      </c>
      <c r="N399" s="162" t="s">
        <v>45</v>
      </c>
      <c r="O399" s="163">
        <v>3.3929999999999998</v>
      </c>
      <c r="P399" s="163">
        <f>O399*H399</f>
        <v>0.42751799999999995</v>
      </c>
      <c r="Q399" s="163">
        <v>0</v>
      </c>
      <c r="R399" s="163">
        <f>Q399*H399</f>
        <v>0</v>
      </c>
      <c r="S399" s="163">
        <v>0</v>
      </c>
      <c r="T399" s="164">
        <f>S399*H399</f>
        <v>0</v>
      </c>
      <c r="AR399" s="23" t="s">
        <v>123</v>
      </c>
      <c r="AT399" s="23" t="s">
        <v>120</v>
      </c>
      <c r="AU399" s="23" t="s">
        <v>81</v>
      </c>
      <c r="AY399" s="23" t="s">
        <v>118</v>
      </c>
      <c r="BE399" s="165">
        <f>IF(N399="základní",J399,0)</f>
        <v>0</v>
      </c>
      <c r="BF399" s="165">
        <f>IF(N399="snížená",J399,0)</f>
        <v>0</v>
      </c>
      <c r="BG399" s="165">
        <f>IF(N399="zákl. přenesená",J399,0)</f>
        <v>0</v>
      </c>
      <c r="BH399" s="165">
        <f>IF(N399="sníž. přenesená",J399,0)</f>
        <v>0</v>
      </c>
      <c r="BI399" s="165">
        <f>IF(N399="nulová",J399,0)</f>
        <v>0</v>
      </c>
      <c r="BJ399" s="23" t="s">
        <v>80</v>
      </c>
      <c r="BK399" s="165">
        <f>ROUND(I399*H399,2)</f>
        <v>0</v>
      </c>
      <c r="BL399" s="23" t="s">
        <v>123</v>
      </c>
      <c r="BM399" s="23" t="s">
        <v>672</v>
      </c>
    </row>
    <row r="400" spans="2:65" s="13" customFormat="1">
      <c r="B400" s="186"/>
      <c r="D400" s="167" t="s">
        <v>127</v>
      </c>
      <c r="E400" s="187" t="s">
        <v>5</v>
      </c>
      <c r="F400" s="188" t="s">
        <v>673</v>
      </c>
      <c r="H400" s="189" t="s">
        <v>5</v>
      </c>
      <c r="L400" s="186"/>
      <c r="M400" s="190"/>
      <c r="N400" s="191"/>
      <c r="O400" s="191"/>
      <c r="P400" s="191"/>
      <c r="Q400" s="191"/>
      <c r="R400" s="191"/>
      <c r="S400" s="191"/>
      <c r="T400" s="192"/>
      <c r="AT400" s="189" t="s">
        <v>127</v>
      </c>
      <c r="AU400" s="189" t="s">
        <v>81</v>
      </c>
      <c r="AV400" s="13" t="s">
        <v>80</v>
      </c>
      <c r="AW400" s="13" t="s">
        <v>37</v>
      </c>
      <c r="AX400" s="13" t="s">
        <v>74</v>
      </c>
      <c r="AY400" s="189" t="s">
        <v>118</v>
      </c>
    </row>
    <row r="401" spans="2:65" s="11" customFormat="1">
      <c r="B401" s="166"/>
      <c r="D401" s="175" t="s">
        <v>127</v>
      </c>
      <c r="E401" s="183" t="s">
        <v>5</v>
      </c>
      <c r="F401" s="184" t="s">
        <v>674</v>
      </c>
      <c r="H401" s="185">
        <v>0.126</v>
      </c>
      <c r="L401" s="166"/>
      <c r="M401" s="171"/>
      <c r="N401" s="172"/>
      <c r="O401" s="172"/>
      <c r="P401" s="172"/>
      <c r="Q401" s="172"/>
      <c r="R401" s="172"/>
      <c r="S401" s="172"/>
      <c r="T401" s="173"/>
      <c r="AT401" s="168" t="s">
        <v>127</v>
      </c>
      <c r="AU401" s="168" t="s">
        <v>81</v>
      </c>
      <c r="AV401" s="11" t="s">
        <v>81</v>
      </c>
      <c r="AW401" s="11" t="s">
        <v>37</v>
      </c>
      <c r="AX401" s="11" t="s">
        <v>80</v>
      </c>
      <c r="AY401" s="168" t="s">
        <v>118</v>
      </c>
    </row>
    <row r="402" spans="2:65" s="1" customFormat="1" ht="31.5" customHeight="1">
      <c r="B402" s="154"/>
      <c r="C402" s="155" t="s">
        <v>659</v>
      </c>
      <c r="D402" s="155" t="s">
        <v>120</v>
      </c>
      <c r="E402" s="156" t="s">
        <v>675</v>
      </c>
      <c r="F402" s="157" t="s">
        <v>676</v>
      </c>
      <c r="G402" s="158" t="s">
        <v>121</v>
      </c>
      <c r="H402" s="159">
        <v>2</v>
      </c>
      <c r="I402" s="160"/>
      <c r="J402" s="160">
        <f>ROUND(I402*H402,2)</f>
        <v>0</v>
      </c>
      <c r="K402" s="157" t="s">
        <v>122</v>
      </c>
      <c r="L402" s="38"/>
      <c r="M402" s="161" t="s">
        <v>5</v>
      </c>
      <c r="N402" s="162" t="s">
        <v>45</v>
      </c>
      <c r="O402" s="163">
        <v>0.36</v>
      </c>
      <c r="P402" s="163">
        <f>O402*H402</f>
        <v>0.72</v>
      </c>
      <c r="Q402" s="163">
        <v>0.17488999999999999</v>
      </c>
      <c r="R402" s="163">
        <f>Q402*H402</f>
        <v>0.34977999999999998</v>
      </c>
      <c r="S402" s="163">
        <v>0</v>
      </c>
      <c r="T402" s="164">
        <f>S402*H402</f>
        <v>0</v>
      </c>
      <c r="AR402" s="23" t="s">
        <v>123</v>
      </c>
      <c r="AT402" s="23" t="s">
        <v>120</v>
      </c>
      <c r="AU402" s="23" t="s">
        <v>81</v>
      </c>
      <c r="AY402" s="23" t="s">
        <v>118</v>
      </c>
      <c r="BE402" s="165">
        <f>IF(N402="základní",J402,0)</f>
        <v>0</v>
      </c>
      <c r="BF402" s="165">
        <f>IF(N402="snížená",J402,0)</f>
        <v>0</v>
      </c>
      <c r="BG402" s="165">
        <f>IF(N402="zákl. přenesená",J402,0)</f>
        <v>0</v>
      </c>
      <c r="BH402" s="165">
        <f>IF(N402="sníž. přenesená",J402,0)</f>
        <v>0</v>
      </c>
      <c r="BI402" s="165">
        <f>IF(N402="nulová",J402,0)</f>
        <v>0</v>
      </c>
      <c r="BJ402" s="23" t="s">
        <v>80</v>
      </c>
      <c r="BK402" s="165">
        <f>ROUND(I402*H402,2)</f>
        <v>0</v>
      </c>
      <c r="BL402" s="23" t="s">
        <v>123</v>
      </c>
      <c r="BM402" s="23" t="s">
        <v>677</v>
      </c>
    </row>
    <row r="403" spans="2:65" s="13" customFormat="1">
      <c r="B403" s="186"/>
      <c r="D403" s="167" t="s">
        <v>127</v>
      </c>
      <c r="E403" s="187" t="s">
        <v>5</v>
      </c>
      <c r="F403" s="188" t="s">
        <v>673</v>
      </c>
      <c r="H403" s="189" t="s">
        <v>5</v>
      </c>
      <c r="L403" s="186"/>
      <c r="M403" s="190"/>
      <c r="N403" s="191"/>
      <c r="O403" s="191"/>
      <c r="P403" s="191"/>
      <c r="Q403" s="191"/>
      <c r="R403" s="191"/>
      <c r="S403" s="191"/>
      <c r="T403" s="192"/>
      <c r="AT403" s="189" t="s">
        <v>127</v>
      </c>
      <c r="AU403" s="189" t="s">
        <v>81</v>
      </c>
      <c r="AV403" s="13" t="s">
        <v>80</v>
      </c>
      <c r="AW403" s="13" t="s">
        <v>37</v>
      </c>
      <c r="AX403" s="13" t="s">
        <v>74</v>
      </c>
      <c r="AY403" s="189" t="s">
        <v>118</v>
      </c>
    </row>
    <row r="404" spans="2:65" s="11" customFormat="1">
      <c r="B404" s="166"/>
      <c r="D404" s="175" t="s">
        <v>127</v>
      </c>
      <c r="E404" s="183" t="s">
        <v>5</v>
      </c>
      <c r="F404" s="184" t="s">
        <v>678</v>
      </c>
      <c r="H404" s="185">
        <v>2</v>
      </c>
      <c r="L404" s="166"/>
      <c r="M404" s="171"/>
      <c r="N404" s="172"/>
      <c r="O404" s="172"/>
      <c r="P404" s="172"/>
      <c r="Q404" s="172"/>
      <c r="R404" s="172"/>
      <c r="S404" s="172"/>
      <c r="T404" s="173"/>
      <c r="AT404" s="168" t="s">
        <v>127</v>
      </c>
      <c r="AU404" s="168" t="s">
        <v>81</v>
      </c>
      <c r="AV404" s="11" t="s">
        <v>81</v>
      </c>
      <c r="AW404" s="11" t="s">
        <v>37</v>
      </c>
      <c r="AX404" s="11" t="s">
        <v>80</v>
      </c>
      <c r="AY404" s="168" t="s">
        <v>118</v>
      </c>
    </row>
    <row r="405" spans="2:65" s="1" customFormat="1" ht="31.5" customHeight="1">
      <c r="B405" s="154"/>
      <c r="C405" s="155" t="s">
        <v>679</v>
      </c>
      <c r="D405" s="155" t="s">
        <v>120</v>
      </c>
      <c r="E405" s="156" t="s">
        <v>680</v>
      </c>
      <c r="F405" s="157" t="s">
        <v>681</v>
      </c>
      <c r="G405" s="158" t="s">
        <v>124</v>
      </c>
      <c r="H405" s="159">
        <v>2</v>
      </c>
      <c r="I405" s="160"/>
      <c r="J405" s="160">
        <f>ROUND(I405*H405,2)</f>
        <v>0</v>
      </c>
      <c r="K405" s="157" t="s">
        <v>122</v>
      </c>
      <c r="L405" s="38"/>
      <c r="M405" s="161" t="s">
        <v>5</v>
      </c>
      <c r="N405" s="162" t="s">
        <v>45</v>
      </c>
      <c r="O405" s="163">
        <v>0.3</v>
      </c>
      <c r="P405" s="163">
        <f>O405*H405</f>
        <v>0.6</v>
      </c>
      <c r="Q405" s="163">
        <v>0</v>
      </c>
      <c r="R405" s="163">
        <f>Q405*H405</f>
        <v>0</v>
      </c>
      <c r="S405" s="163">
        <v>0</v>
      </c>
      <c r="T405" s="164">
        <f>S405*H405</f>
        <v>0</v>
      </c>
      <c r="AR405" s="23" t="s">
        <v>123</v>
      </c>
      <c r="AT405" s="23" t="s">
        <v>120</v>
      </c>
      <c r="AU405" s="23" t="s">
        <v>81</v>
      </c>
      <c r="AY405" s="23" t="s">
        <v>118</v>
      </c>
      <c r="BE405" s="165">
        <f>IF(N405="základní",J405,0)</f>
        <v>0</v>
      </c>
      <c r="BF405" s="165">
        <f>IF(N405="snížená",J405,0)</f>
        <v>0</v>
      </c>
      <c r="BG405" s="165">
        <f>IF(N405="zákl. přenesená",J405,0)</f>
        <v>0</v>
      </c>
      <c r="BH405" s="165">
        <f>IF(N405="sníž. přenesená",J405,0)</f>
        <v>0</v>
      </c>
      <c r="BI405" s="165">
        <f>IF(N405="nulová",J405,0)</f>
        <v>0</v>
      </c>
      <c r="BJ405" s="23" t="s">
        <v>80</v>
      </c>
      <c r="BK405" s="165">
        <f>ROUND(I405*H405,2)</f>
        <v>0</v>
      </c>
      <c r="BL405" s="23" t="s">
        <v>123</v>
      </c>
      <c r="BM405" s="23" t="s">
        <v>682</v>
      </c>
    </row>
    <row r="406" spans="2:65" s="13" customFormat="1">
      <c r="B406" s="186"/>
      <c r="D406" s="167" t="s">
        <v>127</v>
      </c>
      <c r="E406" s="187" t="s">
        <v>5</v>
      </c>
      <c r="F406" s="188" t="s">
        <v>673</v>
      </c>
      <c r="H406" s="189" t="s">
        <v>5</v>
      </c>
      <c r="L406" s="186"/>
      <c r="M406" s="190"/>
      <c r="N406" s="191"/>
      <c r="O406" s="191"/>
      <c r="P406" s="191"/>
      <c r="Q406" s="191"/>
      <c r="R406" s="191"/>
      <c r="S406" s="191"/>
      <c r="T406" s="192"/>
      <c r="AT406" s="189" t="s">
        <v>127</v>
      </c>
      <c r="AU406" s="189" t="s">
        <v>81</v>
      </c>
      <c r="AV406" s="13" t="s">
        <v>80</v>
      </c>
      <c r="AW406" s="13" t="s">
        <v>37</v>
      </c>
      <c r="AX406" s="13" t="s">
        <v>74</v>
      </c>
      <c r="AY406" s="189" t="s">
        <v>118</v>
      </c>
    </row>
    <row r="407" spans="2:65" s="11" customFormat="1">
      <c r="B407" s="166"/>
      <c r="D407" s="167" t="s">
        <v>127</v>
      </c>
      <c r="E407" s="168" t="s">
        <v>5</v>
      </c>
      <c r="F407" s="169" t="s">
        <v>683</v>
      </c>
      <c r="H407" s="170">
        <v>2</v>
      </c>
      <c r="L407" s="166"/>
      <c r="M407" s="171"/>
      <c r="N407" s="172"/>
      <c r="O407" s="172"/>
      <c r="P407" s="172"/>
      <c r="Q407" s="172"/>
      <c r="R407" s="172"/>
      <c r="S407" s="172"/>
      <c r="T407" s="173"/>
      <c r="AT407" s="168" t="s">
        <v>127</v>
      </c>
      <c r="AU407" s="168" t="s">
        <v>81</v>
      </c>
      <c r="AV407" s="11" t="s">
        <v>81</v>
      </c>
      <c r="AW407" s="11" t="s">
        <v>37</v>
      </c>
      <c r="AX407" s="11" t="s">
        <v>80</v>
      </c>
      <c r="AY407" s="168" t="s">
        <v>118</v>
      </c>
    </row>
    <row r="408" spans="2:65" s="10" customFormat="1" ht="29.85" customHeight="1">
      <c r="B408" s="141"/>
      <c r="D408" s="151" t="s">
        <v>73</v>
      </c>
      <c r="E408" s="152" t="s">
        <v>684</v>
      </c>
      <c r="F408" s="152" t="s">
        <v>685</v>
      </c>
      <c r="J408" s="153">
        <f>BK408</f>
        <v>0</v>
      </c>
      <c r="L408" s="141"/>
      <c r="M408" s="145"/>
      <c r="N408" s="146"/>
      <c r="O408" s="146"/>
      <c r="P408" s="147">
        <f>SUM(P409:P411)</f>
        <v>2.8499999999999996</v>
      </c>
      <c r="Q408" s="146"/>
      <c r="R408" s="147">
        <f>SUM(R409:R411)</f>
        <v>1.83E-3</v>
      </c>
      <c r="S408" s="146"/>
      <c r="T408" s="148">
        <f>SUM(T409:T411)</f>
        <v>0.10500000000000001</v>
      </c>
      <c r="AR408" s="142" t="s">
        <v>80</v>
      </c>
      <c r="AT408" s="149" t="s">
        <v>73</v>
      </c>
      <c r="AU408" s="149" t="s">
        <v>80</v>
      </c>
      <c r="AY408" s="142" t="s">
        <v>118</v>
      </c>
      <c r="BK408" s="150">
        <f>SUM(BK409:BK411)</f>
        <v>0</v>
      </c>
    </row>
    <row r="409" spans="2:65" s="1" customFormat="1" ht="31.5" customHeight="1">
      <c r="B409" s="154"/>
      <c r="C409" s="155" t="s">
        <v>684</v>
      </c>
      <c r="D409" s="155" t="s">
        <v>120</v>
      </c>
      <c r="E409" s="156" t="s">
        <v>686</v>
      </c>
      <c r="F409" s="157" t="s">
        <v>687</v>
      </c>
      <c r="G409" s="158" t="s">
        <v>124</v>
      </c>
      <c r="H409" s="159">
        <v>1.5</v>
      </c>
      <c r="I409" s="160"/>
      <c r="J409" s="160">
        <f>ROUND(I409*H409,2)</f>
        <v>0</v>
      </c>
      <c r="K409" s="157" t="s">
        <v>122</v>
      </c>
      <c r="L409" s="38"/>
      <c r="M409" s="161" t="s">
        <v>5</v>
      </c>
      <c r="N409" s="162" t="s">
        <v>45</v>
      </c>
      <c r="O409" s="163">
        <v>1.9</v>
      </c>
      <c r="P409" s="163">
        <f>O409*H409</f>
        <v>2.8499999999999996</v>
      </c>
      <c r="Q409" s="163">
        <v>1.2199999999999999E-3</v>
      </c>
      <c r="R409" s="163">
        <f>Q409*H409</f>
        <v>1.83E-3</v>
      </c>
      <c r="S409" s="163">
        <v>7.0000000000000007E-2</v>
      </c>
      <c r="T409" s="164">
        <f>S409*H409</f>
        <v>0.10500000000000001</v>
      </c>
      <c r="AR409" s="23" t="s">
        <v>123</v>
      </c>
      <c r="AT409" s="23" t="s">
        <v>120</v>
      </c>
      <c r="AU409" s="23" t="s">
        <v>81</v>
      </c>
      <c r="AY409" s="23" t="s">
        <v>118</v>
      </c>
      <c r="BE409" s="165">
        <f>IF(N409="základní",J409,0)</f>
        <v>0</v>
      </c>
      <c r="BF409" s="165">
        <f>IF(N409="snížená",J409,0)</f>
        <v>0</v>
      </c>
      <c r="BG409" s="165">
        <f>IF(N409="zákl. přenesená",J409,0)</f>
        <v>0</v>
      </c>
      <c r="BH409" s="165">
        <f>IF(N409="sníž. přenesená",J409,0)</f>
        <v>0</v>
      </c>
      <c r="BI409" s="165">
        <f>IF(N409="nulová",J409,0)</f>
        <v>0</v>
      </c>
      <c r="BJ409" s="23" t="s">
        <v>80</v>
      </c>
      <c r="BK409" s="165">
        <f>ROUND(I409*H409,2)</f>
        <v>0</v>
      </c>
      <c r="BL409" s="23" t="s">
        <v>123</v>
      </c>
      <c r="BM409" s="23" t="s">
        <v>688</v>
      </c>
    </row>
    <row r="410" spans="2:65" s="13" customFormat="1">
      <c r="B410" s="186"/>
      <c r="D410" s="167" t="s">
        <v>127</v>
      </c>
      <c r="E410" s="187" t="s">
        <v>5</v>
      </c>
      <c r="F410" s="188" t="s">
        <v>345</v>
      </c>
      <c r="H410" s="189" t="s">
        <v>5</v>
      </c>
      <c r="L410" s="186"/>
      <c r="M410" s="190"/>
      <c r="N410" s="191"/>
      <c r="O410" s="191"/>
      <c r="P410" s="191"/>
      <c r="Q410" s="191"/>
      <c r="R410" s="191"/>
      <c r="S410" s="191"/>
      <c r="T410" s="192"/>
      <c r="AT410" s="189" t="s">
        <v>127</v>
      </c>
      <c r="AU410" s="189" t="s">
        <v>81</v>
      </c>
      <c r="AV410" s="13" t="s">
        <v>80</v>
      </c>
      <c r="AW410" s="13" t="s">
        <v>37</v>
      </c>
      <c r="AX410" s="13" t="s">
        <v>74</v>
      </c>
      <c r="AY410" s="189" t="s">
        <v>118</v>
      </c>
    </row>
    <row r="411" spans="2:65" s="11" customFormat="1">
      <c r="B411" s="166"/>
      <c r="D411" s="167" t="s">
        <v>127</v>
      </c>
      <c r="E411" s="168" t="s">
        <v>5</v>
      </c>
      <c r="F411" s="169" t="s">
        <v>689</v>
      </c>
      <c r="H411" s="170">
        <v>1.5</v>
      </c>
      <c r="L411" s="166"/>
      <c r="M411" s="171"/>
      <c r="N411" s="172"/>
      <c r="O411" s="172"/>
      <c r="P411" s="172"/>
      <c r="Q411" s="172"/>
      <c r="R411" s="172"/>
      <c r="S411" s="172"/>
      <c r="T411" s="173"/>
      <c r="AT411" s="168" t="s">
        <v>127</v>
      </c>
      <c r="AU411" s="168" t="s">
        <v>81</v>
      </c>
      <c r="AV411" s="11" t="s">
        <v>81</v>
      </c>
      <c r="AW411" s="11" t="s">
        <v>37</v>
      </c>
      <c r="AX411" s="11" t="s">
        <v>80</v>
      </c>
      <c r="AY411" s="168" t="s">
        <v>118</v>
      </c>
    </row>
    <row r="412" spans="2:65" s="10" customFormat="1" ht="29.85" customHeight="1">
      <c r="B412" s="141"/>
      <c r="D412" s="151" t="s">
        <v>73</v>
      </c>
      <c r="E412" s="152" t="s">
        <v>133</v>
      </c>
      <c r="F412" s="152" t="s">
        <v>134</v>
      </c>
      <c r="J412" s="153">
        <f>BK412</f>
        <v>0</v>
      </c>
      <c r="L412" s="141"/>
      <c r="M412" s="145"/>
      <c r="N412" s="146"/>
      <c r="O412" s="146"/>
      <c r="P412" s="147">
        <f>SUM(P413:P417)</f>
        <v>0.27730499999999997</v>
      </c>
      <c r="Q412" s="146"/>
      <c r="R412" s="147">
        <f>SUM(R413:R417)</f>
        <v>0</v>
      </c>
      <c r="S412" s="146"/>
      <c r="T412" s="148">
        <f>SUM(T413:T417)</f>
        <v>0</v>
      </c>
      <c r="AR412" s="142" t="s">
        <v>80</v>
      </c>
      <c r="AT412" s="149" t="s">
        <v>73</v>
      </c>
      <c r="AU412" s="149" t="s">
        <v>80</v>
      </c>
      <c r="AY412" s="142" t="s">
        <v>118</v>
      </c>
      <c r="BK412" s="150">
        <f>SUM(BK413:BK417)</f>
        <v>0</v>
      </c>
    </row>
    <row r="413" spans="2:65" s="1" customFormat="1" ht="31.5" customHeight="1">
      <c r="B413" s="154"/>
      <c r="C413" s="155" t="s">
        <v>690</v>
      </c>
      <c r="D413" s="155" t="s">
        <v>120</v>
      </c>
      <c r="E413" s="156" t="s">
        <v>691</v>
      </c>
      <c r="F413" s="157" t="s">
        <v>692</v>
      </c>
      <c r="G413" s="158" t="s">
        <v>136</v>
      </c>
      <c r="H413" s="159">
        <v>0.105</v>
      </c>
      <c r="I413" s="160"/>
      <c r="J413" s="160">
        <f>ROUND(I413*H413,2)</f>
        <v>0</v>
      </c>
      <c r="K413" s="157" t="s">
        <v>122</v>
      </c>
      <c r="L413" s="38"/>
      <c r="M413" s="161" t="s">
        <v>5</v>
      </c>
      <c r="N413" s="162" t="s">
        <v>45</v>
      </c>
      <c r="O413" s="163">
        <v>2.42</v>
      </c>
      <c r="P413" s="163">
        <f>O413*H413</f>
        <v>0.25409999999999999</v>
      </c>
      <c r="Q413" s="163">
        <v>0</v>
      </c>
      <c r="R413" s="163">
        <f>Q413*H413</f>
        <v>0</v>
      </c>
      <c r="S413" s="163">
        <v>0</v>
      </c>
      <c r="T413" s="164">
        <f>S413*H413</f>
        <v>0</v>
      </c>
      <c r="AR413" s="23" t="s">
        <v>123</v>
      </c>
      <c r="AT413" s="23" t="s">
        <v>120</v>
      </c>
      <c r="AU413" s="23" t="s">
        <v>81</v>
      </c>
      <c r="AY413" s="23" t="s">
        <v>118</v>
      </c>
      <c r="BE413" s="165">
        <f>IF(N413="základní",J413,0)</f>
        <v>0</v>
      </c>
      <c r="BF413" s="165">
        <f>IF(N413="snížená",J413,0)</f>
        <v>0</v>
      </c>
      <c r="BG413" s="165">
        <f>IF(N413="zákl. přenesená",J413,0)</f>
        <v>0</v>
      </c>
      <c r="BH413" s="165">
        <f>IF(N413="sníž. přenesená",J413,0)</f>
        <v>0</v>
      </c>
      <c r="BI413" s="165">
        <f>IF(N413="nulová",J413,0)</f>
        <v>0</v>
      </c>
      <c r="BJ413" s="23" t="s">
        <v>80</v>
      </c>
      <c r="BK413" s="165">
        <f>ROUND(I413*H413,2)</f>
        <v>0</v>
      </c>
      <c r="BL413" s="23" t="s">
        <v>123</v>
      </c>
      <c r="BM413" s="23" t="s">
        <v>693</v>
      </c>
    </row>
    <row r="414" spans="2:65" s="1" customFormat="1" ht="31.5" customHeight="1">
      <c r="B414" s="154"/>
      <c r="C414" s="155" t="s">
        <v>694</v>
      </c>
      <c r="D414" s="155" t="s">
        <v>120</v>
      </c>
      <c r="E414" s="156" t="s">
        <v>695</v>
      </c>
      <c r="F414" s="157" t="s">
        <v>696</v>
      </c>
      <c r="G414" s="158" t="s">
        <v>136</v>
      </c>
      <c r="H414" s="159">
        <v>0.105</v>
      </c>
      <c r="I414" s="160"/>
      <c r="J414" s="160">
        <f>ROUND(I414*H414,2)</f>
        <v>0</v>
      </c>
      <c r="K414" s="157" t="s">
        <v>122</v>
      </c>
      <c r="L414" s="38"/>
      <c r="M414" s="161" t="s">
        <v>5</v>
      </c>
      <c r="N414" s="162" t="s">
        <v>45</v>
      </c>
      <c r="O414" s="163">
        <v>0.125</v>
      </c>
      <c r="P414" s="163">
        <f>O414*H414</f>
        <v>1.3125E-2</v>
      </c>
      <c r="Q414" s="163">
        <v>0</v>
      </c>
      <c r="R414" s="163">
        <f>Q414*H414</f>
        <v>0</v>
      </c>
      <c r="S414" s="163">
        <v>0</v>
      </c>
      <c r="T414" s="164">
        <f>S414*H414</f>
        <v>0</v>
      </c>
      <c r="AR414" s="23" t="s">
        <v>123</v>
      </c>
      <c r="AT414" s="23" t="s">
        <v>120</v>
      </c>
      <c r="AU414" s="23" t="s">
        <v>81</v>
      </c>
      <c r="AY414" s="23" t="s">
        <v>118</v>
      </c>
      <c r="BE414" s="165">
        <f>IF(N414="základní",J414,0)</f>
        <v>0</v>
      </c>
      <c r="BF414" s="165">
        <f>IF(N414="snížená",J414,0)</f>
        <v>0</v>
      </c>
      <c r="BG414" s="165">
        <f>IF(N414="zákl. přenesená",J414,0)</f>
        <v>0</v>
      </c>
      <c r="BH414" s="165">
        <f>IF(N414="sníž. přenesená",J414,0)</f>
        <v>0</v>
      </c>
      <c r="BI414" s="165">
        <f>IF(N414="nulová",J414,0)</f>
        <v>0</v>
      </c>
      <c r="BJ414" s="23" t="s">
        <v>80</v>
      </c>
      <c r="BK414" s="165">
        <f>ROUND(I414*H414,2)</f>
        <v>0</v>
      </c>
      <c r="BL414" s="23" t="s">
        <v>123</v>
      </c>
      <c r="BM414" s="23" t="s">
        <v>697</v>
      </c>
    </row>
    <row r="415" spans="2:65" s="1" customFormat="1" ht="31.5" customHeight="1">
      <c r="B415" s="154"/>
      <c r="C415" s="155" t="s">
        <v>698</v>
      </c>
      <c r="D415" s="155" t="s">
        <v>120</v>
      </c>
      <c r="E415" s="156" t="s">
        <v>699</v>
      </c>
      <c r="F415" s="157" t="s">
        <v>700</v>
      </c>
      <c r="G415" s="158" t="s">
        <v>136</v>
      </c>
      <c r="H415" s="159">
        <v>1.68</v>
      </c>
      <c r="I415" s="160"/>
      <c r="J415" s="160">
        <f>ROUND(I415*H415,2)</f>
        <v>0</v>
      </c>
      <c r="K415" s="157" t="s">
        <v>122</v>
      </c>
      <c r="L415" s="38"/>
      <c r="M415" s="161" t="s">
        <v>5</v>
      </c>
      <c r="N415" s="162" t="s">
        <v>45</v>
      </c>
      <c r="O415" s="163">
        <v>6.0000000000000001E-3</v>
      </c>
      <c r="P415" s="163">
        <f>O415*H415</f>
        <v>1.008E-2</v>
      </c>
      <c r="Q415" s="163">
        <v>0</v>
      </c>
      <c r="R415" s="163">
        <f>Q415*H415</f>
        <v>0</v>
      </c>
      <c r="S415" s="163">
        <v>0</v>
      </c>
      <c r="T415" s="164">
        <f>S415*H415</f>
        <v>0</v>
      </c>
      <c r="AR415" s="23" t="s">
        <v>123</v>
      </c>
      <c r="AT415" s="23" t="s">
        <v>120</v>
      </c>
      <c r="AU415" s="23" t="s">
        <v>81</v>
      </c>
      <c r="AY415" s="23" t="s">
        <v>118</v>
      </c>
      <c r="BE415" s="165">
        <f>IF(N415="základní",J415,0)</f>
        <v>0</v>
      </c>
      <c r="BF415" s="165">
        <f>IF(N415="snížená",J415,0)</f>
        <v>0</v>
      </c>
      <c r="BG415" s="165">
        <f>IF(N415="zákl. přenesená",J415,0)</f>
        <v>0</v>
      </c>
      <c r="BH415" s="165">
        <f>IF(N415="sníž. přenesená",J415,0)</f>
        <v>0</v>
      </c>
      <c r="BI415" s="165">
        <f>IF(N415="nulová",J415,0)</f>
        <v>0</v>
      </c>
      <c r="BJ415" s="23" t="s">
        <v>80</v>
      </c>
      <c r="BK415" s="165">
        <f>ROUND(I415*H415,2)</f>
        <v>0</v>
      </c>
      <c r="BL415" s="23" t="s">
        <v>123</v>
      </c>
      <c r="BM415" s="23" t="s">
        <v>701</v>
      </c>
    </row>
    <row r="416" spans="2:65" s="11" customFormat="1">
      <c r="B416" s="166"/>
      <c r="D416" s="175" t="s">
        <v>127</v>
      </c>
      <c r="F416" s="184" t="s">
        <v>702</v>
      </c>
      <c r="H416" s="185">
        <v>1.68</v>
      </c>
      <c r="L416" s="166"/>
      <c r="M416" s="171"/>
      <c r="N416" s="172"/>
      <c r="O416" s="172"/>
      <c r="P416" s="172"/>
      <c r="Q416" s="172"/>
      <c r="R416" s="172"/>
      <c r="S416" s="172"/>
      <c r="T416" s="173"/>
      <c r="AT416" s="168" t="s">
        <v>127</v>
      </c>
      <c r="AU416" s="168" t="s">
        <v>81</v>
      </c>
      <c r="AV416" s="11" t="s">
        <v>81</v>
      </c>
      <c r="AW416" s="11" t="s">
        <v>6</v>
      </c>
      <c r="AX416" s="11" t="s">
        <v>80</v>
      </c>
      <c r="AY416" s="168" t="s">
        <v>118</v>
      </c>
    </row>
    <row r="417" spans="2:65" s="1" customFormat="1" ht="22.5" customHeight="1">
      <c r="B417" s="154"/>
      <c r="C417" s="155" t="s">
        <v>703</v>
      </c>
      <c r="D417" s="155" t="s">
        <v>120</v>
      </c>
      <c r="E417" s="156" t="s">
        <v>140</v>
      </c>
      <c r="F417" s="157" t="s">
        <v>141</v>
      </c>
      <c r="G417" s="158" t="s">
        <v>136</v>
      </c>
      <c r="H417" s="159">
        <v>0.105</v>
      </c>
      <c r="I417" s="160"/>
      <c r="J417" s="160">
        <f>ROUND(I417*H417,2)</f>
        <v>0</v>
      </c>
      <c r="K417" s="157" t="s">
        <v>122</v>
      </c>
      <c r="L417" s="38"/>
      <c r="M417" s="161" t="s">
        <v>5</v>
      </c>
      <c r="N417" s="162" t="s">
        <v>45</v>
      </c>
      <c r="O417" s="163">
        <v>0</v>
      </c>
      <c r="P417" s="163">
        <f>O417*H417</f>
        <v>0</v>
      </c>
      <c r="Q417" s="163">
        <v>0</v>
      </c>
      <c r="R417" s="163">
        <f>Q417*H417</f>
        <v>0</v>
      </c>
      <c r="S417" s="163">
        <v>0</v>
      </c>
      <c r="T417" s="164">
        <f>S417*H417</f>
        <v>0</v>
      </c>
      <c r="AR417" s="23" t="s">
        <v>123</v>
      </c>
      <c r="AT417" s="23" t="s">
        <v>120</v>
      </c>
      <c r="AU417" s="23" t="s">
        <v>81</v>
      </c>
      <c r="AY417" s="23" t="s">
        <v>118</v>
      </c>
      <c r="BE417" s="165">
        <f>IF(N417="základní",J417,0)</f>
        <v>0</v>
      </c>
      <c r="BF417" s="165">
        <f>IF(N417="snížená",J417,0)</f>
        <v>0</v>
      </c>
      <c r="BG417" s="165">
        <f>IF(N417="zákl. přenesená",J417,0)</f>
        <v>0</v>
      </c>
      <c r="BH417" s="165">
        <f>IF(N417="sníž. přenesená",J417,0)</f>
        <v>0</v>
      </c>
      <c r="BI417" s="165">
        <f>IF(N417="nulová",J417,0)</f>
        <v>0</v>
      </c>
      <c r="BJ417" s="23" t="s">
        <v>80</v>
      </c>
      <c r="BK417" s="165">
        <f>ROUND(I417*H417,2)</f>
        <v>0</v>
      </c>
      <c r="BL417" s="23" t="s">
        <v>123</v>
      </c>
      <c r="BM417" s="23" t="s">
        <v>704</v>
      </c>
    </row>
    <row r="418" spans="2:65" s="10" customFormat="1" ht="29.85" customHeight="1">
      <c r="B418" s="141"/>
      <c r="D418" s="151" t="s">
        <v>73</v>
      </c>
      <c r="E418" s="152" t="s">
        <v>705</v>
      </c>
      <c r="F418" s="152" t="s">
        <v>706</v>
      </c>
      <c r="J418" s="153">
        <f>BK418</f>
        <v>0</v>
      </c>
      <c r="L418" s="141"/>
      <c r="M418" s="145"/>
      <c r="N418" s="146"/>
      <c r="O418" s="146"/>
      <c r="P418" s="147">
        <f>P419</f>
        <v>278.99242800000002</v>
      </c>
      <c r="Q418" s="146"/>
      <c r="R418" s="147">
        <f>R419</f>
        <v>0</v>
      </c>
      <c r="S418" s="146"/>
      <c r="T418" s="148">
        <f>T419</f>
        <v>0</v>
      </c>
      <c r="AR418" s="142" t="s">
        <v>80</v>
      </c>
      <c r="AT418" s="149" t="s">
        <v>73</v>
      </c>
      <c r="AU418" s="149" t="s">
        <v>80</v>
      </c>
      <c r="AY418" s="142" t="s">
        <v>118</v>
      </c>
      <c r="BK418" s="150">
        <f>BK419</f>
        <v>0</v>
      </c>
    </row>
    <row r="419" spans="2:65" s="1" customFormat="1" ht="44.25" customHeight="1">
      <c r="B419" s="154"/>
      <c r="C419" s="155" t="s">
        <v>707</v>
      </c>
      <c r="D419" s="155" t="s">
        <v>120</v>
      </c>
      <c r="E419" s="156" t="s">
        <v>708</v>
      </c>
      <c r="F419" s="157" t="s">
        <v>709</v>
      </c>
      <c r="G419" s="158" t="s">
        <v>136</v>
      </c>
      <c r="H419" s="159">
        <v>127.452</v>
      </c>
      <c r="I419" s="160"/>
      <c r="J419" s="160">
        <f>ROUND(I419*H419,2)</f>
        <v>0</v>
      </c>
      <c r="K419" s="157" t="s">
        <v>122</v>
      </c>
      <c r="L419" s="38"/>
      <c r="M419" s="161" t="s">
        <v>5</v>
      </c>
      <c r="N419" s="162" t="s">
        <v>45</v>
      </c>
      <c r="O419" s="163">
        <v>2.1890000000000001</v>
      </c>
      <c r="P419" s="163">
        <f>O419*H419</f>
        <v>278.99242800000002</v>
      </c>
      <c r="Q419" s="163">
        <v>0</v>
      </c>
      <c r="R419" s="163">
        <f>Q419*H419</f>
        <v>0</v>
      </c>
      <c r="S419" s="163">
        <v>0</v>
      </c>
      <c r="T419" s="164">
        <f>S419*H419</f>
        <v>0</v>
      </c>
      <c r="AR419" s="23" t="s">
        <v>123</v>
      </c>
      <c r="AT419" s="23" t="s">
        <v>120</v>
      </c>
      <c r="AU419" s="23" t="s">
        <v>81</v>
      </c>
      <c r="AY419" s="23" t="s">
        <v>118</v>
      </c>
      <c r="BE419" s="165">
        <f>IF(N419="základní",J419,0)</f>
        <v>0</v>
      </c>
      <c r="BF419" s="165">
        <f>IF(N419="snížená",J419,0)</f>
        <v>0</v>
      </c>
      <c r="BG419" s="165">
        <f>IF(N419="zákl. přenesená",J419,0)</f>
        <v>0</v>
      </c>
      <c r="BH419" s="165">
        <f>IF(N419="sníž. přenesená",J419,0)</f>
        <v>0</v>
      </c>
      <c r="BI419" s="165">
        <f>IF(N419="nulová",J419,0)</f>
        <v>0</v>
      </c>
      <c r="BJ419" s="23" t="s">
        <v>80</v>
      </c>
      <c r="BK419" s="165">
        <f>ROUND(I419*H419,2)</f>
        <v>0</v>
      </c>
      <c r="BL419" s="23" t="s">
        <v>123</v>
      </c>
      <c r="BM419" s="23" t="s">
        <v>710</v>
      </c>
    </row>
    <row r="420" spans="2:65" s="10" customFormat="1" ht="37.35" customHeight="1">
      <c r="B420" s="141"/>
      <c r="D420" s="142" t="s">
        <v>73</v>
      </c>
      <c r="E420" s="143" t="s">
        <v>711</v>
      </c>
      <c r="F420" s="143" t="s">
        <v>712</v>
      </c>
      <c r="J420" s="144">
        <f>BK420</f>
        <v>0</v>
      </c>
      <c r="L420" s="141"/>
      <c r="M420" s="145"/>
      <c r="N420" s="146"/>
      <c r="O420" s="146"/>
      <c r="P420" s="147">
        <f>P421+P440+P469+P471+P511+P519+P533+P582+P596+P613+P633</f>
        <v>186.596698</v>
      </c>
      <c r="Q420" s="146"/>
      <c r="R420" s="147">
        <f>R421+R440+R469+R471+R511+R519+R533+R582+R596+R613+R633</f>
        <v>3.1199866299999996</v>
      </c>
      <c r="S420" s="146"/>
      <c r="T420" s="148">
        <f>T421+T440+T469+T471+T511+T519+T533+T582+T596+T613+T633</f>
        <v>0</v>
      </c>
      <c r="AR420" s="142" t="s">
        <v>81</v>
      </c>
      <c r="AT420" s="149" t="s">
        <v>73</v>
      </c>
      <c r="AU420" s="149" t="s">
        <v>74</v>
      </c>
      <c r="AY420" s="142" t="s">
        <v>118</v>
      </c>
      <c r="BK420" s="150">
        <f>BK421+BK440+BK469+BK471+BK511+BK519+BK533+BK582+BK596+BK613+BK633</f>
        <v>0</v>
      </c>
    </row>
    <row r="421" spans="2:65" s="10" customFormat="1" ht="19.899999999999999" customHeight="1">
      <c r="B421" s="141"/>
      <c r="D421" s="151" t="s">
        <v>73</v>
      </c>
      <c r="E421" s="152" t="s">
        <v>713</v>
      </c>
      <c r="F421" s="152" t="s">
        <v>714</v>
      </c>
      <c r="J421" s="153">
        <f>BK421</f>
        <v>0</v>
      </c>
      <c r="L421" s="141"/>
      <c r="M421" s="145"/>
      <c r="N421" s="146"/>
      <c r="O421" s="146"/>
      <c r="P421" s="147">
        <f>SUM(P422:P439)</f>
        <v>12.988639999999998</v>
      </c>
      <c r="Q421" s="146"/>
      <c r="R421" s="147">
        <f>SUM(R422:R439)</f>
        <v>0.23538200000000001</v>
      </c>
      <c r="S421" s="146"/>
      <c r="T421" s="148">
        <f>SUM(T422:T439)</f>
        <v>0</v>
      </c>
      <c r="AR421" s="142" t="s">
        <v>81</v>
      </c>
      <c r="AT421" s="149" t="s">
        <v>73</v>
      </c>
      <c r="AU421" s="149" t="s">
        <v>80</v>
      </c>
      <c r="AY421" s="142" t="s">
        <v>118</v>
      </c>
      <c r="BK421" s="150">
        <f>SUM(BK422:BK439)</f>
        <v>0</v>
      </c>
    </row>
    <row r="422" spans="2:65" s="1" customFormat="1" ht="31.5" customHeight="1">
      <c r="B422" s="154"/>
      <c r="C422" s="155" t="s">
        <v>715</v>
      </c>
      <c r="D422" s="155" t="s">
        <v>120</v>
      </c>
      <c r="E422" s="156" t="s">
        <v>716</v>
      </c>
      <c r="F422" s="157" t="s">
        <v>717</v>
      </c>
      <c r="G422" s="158" t="s">
        <v>126</v>
      </c>
      <c r="H422" s="159">
        <v>35.44</v>
      </c>
      <c r="I422" s="160"/>
      <c r="J422" s="160">
        <f>ROUND(I422*H422,2)</f>
        <v>0</v>
      </c>
      <c r="K422" s="157" t="s">
        <v>122</v>
      </c>
      <c r="L422" s="38"/>
      <c r="M422" s="161" t="s">
        <v>5</v>
      </c>
      <c r="N422" s="162" t="s">
        <v>45</v>
      </c>
      <c r="O422" s="163">
        <v>2.4E-2</v>
      </c>
      <c r="P422" s="163">
        <f>O422*H422</f>
        <v>0.85055999999999998</v>
      </c>
      <c r="Q422" s="163">
        <v>0</v>
      </c>
      <c r="R422" s="163">
        <f>Q422*H422</f>
        <v>0</v>
      </c>
      <c r="S422" s="163">
        <v>0</v>
      </c>
      <c r="T422" s="164">
        <f>S422*H422</f>
        <v>0</v>
      </c>
      <c r="AR422" s="23" t="s">
        <v>263</v>
      </c>
      <c r="AT422" s="23" t="s">
        <v>120</v>
      </c>
      <c r="AU422" s="23" t="s">
        <v>81</v>
      </c>
      <c r="AY422" s="23" t="s">
        <v>118</v>
      </c>
      <c r="BE422" s="165">
        <f>IF(N422="základní",J422,0)</f>
        <v>0</v>
      </c>
      <c r="BF422" s="165">
        <f>IF(N422="snížená",J422,0)</f>
        <v>0</v>
      </c>
      <c r="BG422" s="165">
        <f>IF(N422="zákl. přenesená",J422,0)</f>
        <v>0</v>
      </c>
      <c r="BH422" s="165">
        <f>IF(N422="sníž. přenesená",J422,0)</f>
        <v>0</v>
      </c>
      <c r="BI422" s="165">
        <f>IF(N422="nulová",J422,0)</f>
        <v>0</v>
      </c>
      <c r="BJ422" s="23" t="s">
        <v>80</v>
      </c>
      <c r="BK422" s="165">
        <f>ROUND(I422*H422,2)</f>
        <v>0</v>
      </c>
      <c r="BL422" s="23" t="s">
        <v>263</v>
      </c>
      <c r="BM422" s="23" t="s">
        <v>718</v>
      </c>
    </row>
    <row r="423" spans="2:65" s="13" customFormat="1">
      <c r="B423" s="186"/>
      <c r="D423" s="167" t="s">
        <v>127</v>
      </c>
      <c r="E423" s="187" t="s">
        <v>5</v>
      </c>
      <c r="F423" s="188" t="s">
        <v>309</v>
      </c>
      <c r="H423" s="189" t="s">
        <v>5</v>
      </c>
      <c r="L423" s="186"/>
      <c r="M423" s="190"/>
      <c r="N423" s="191"/>
      <c r="O423" s="191"/>
      <c r="P423" s="191"/>
      <c r="Q423" s="191"/>
      <c r="R423" s="191"/>
      <c r="S423" s="191"/>
      <c r="T423" s="192"/>
      <c r="AT423" s="189" t="s">
        <v>127</v>
      </c>
      <c r="AU423" s="189" t="s">
        <v>81</v>
      </c>
      <c r="AV423" s="13" t="s">
        <v>80</v>
      </c>
      <c r="AW423" s="13" t="s">
        <v>37</v>
      </c>
      <c r="AX423" s="13" t="s">
        <v>74</v>
      </c>
      <c r="AY423" s="189" t="s">
        <v>118</v>
      </c>
    </row>
    <row r="424" spans="2:65" s="11" customFormat="1">
      <c r="B424" s="166"/>
      <c r="D424" s="167" t="s">
        <v>127</v>
      </c>
      <c r="E424" s="168" t="s">
        <v>5</v>
      </c>
      <c r="F424" s="169" t="s">
        <v>719</v>
      </c>
      <c r="H424" s="170">
        <v>35.44</v>
      </c>
      <c r="L424" s="166"/>
      <c r="M424" s="171"/>
      <c r="N424" s="172"/>
      <c r="O424" s="172"/>
      <c r="P424" s="172"/>
      <c r="Q424" s="172"/>
      <c r="R424" s="172"/>
      <c r="S424" s="172"/>
      <c r="T424" s="173"/>
      <c r="AT424" s="168" t="s">
        <v>127</v>
      </c>
      <c r="AU424" s="168" t="s">
        <v>81</v>
      </c>
      <c r="AV424" s="11" t="s">
        <v>81</v>
      </c>
      <c r="AW424" s="11" t="s">
        <v>37</v>
      </c>
      <c r="AX424" s="11" t="s">
        <v>74</v>
      </c>
      <c r="AY424" s="168" t="s">
        <v>118</v>
      </c>
    </row>
    <row r="425" spans="2:65" s="12" customFormat="1">
      <c r="B425" s="174"/>
      <c r="D425" s="175" t="s">
        <v>127</v>
      </c>
      <c r="E425" s="176" t="s">
        <v>5</v>
      </c>
      <c r="F425" s="177" t="s">
        <v>128</v>
      </c>
      <c r="H425" s="178">
        <v>35.44</v>
      </c>
      <c r="L425" s="174"/>
      <c r="M425" s="179"/>
      <c r="N425" s="180"/>
      <c r="O425" s="180"/>
      <c r="P425" s="180"/>
      <c r="Q425" s="180"/>
      <c r="R425" s="180"/>
      <c r="S425" s="180"/>
      <c r="T425" s="181"/>
      <c r="AT425" s="182" t="s">
        <v>127</v>
      </c>
      <c r="AU425" s="182" t="s">
        <v>81</v>
      </c>
      <c r="AV425" s="12" t="s">
        <v>123</v>
      </c>
      <c r="AW425" s="12" t="s">
        <v>37</v>
      </c>
      <c r="AX425" s="12" t="s">
        <v>80</v>
      </c>
      <c r="AY425" s="182" t="s">
        <v>118</v>
      </c>
    </row>
    <row r="426" spans="2:65" s="1" customFormat="1" ht="22.5" customHeight="1">
      <c r="B426" s="154"/>
      <c r="C426" s="200" t="s">
        <v>720</v>
      </c>
      <c r="D426" s="200" t="s">
        <v>277</v>
      </c>
      <c r="E426" s="201" t="s">
        <v>721</v>
      </c>
      <c r="F426" s="202" t="s">
        <v>722</v>
      </c>
      <c r="G426" s="203" t="s">
        <v>136</v>
      </c>
      <c r="H426" s="204">
        <v>1.0999999999999999E-2</v>
      </c>
      <c r="I426" s="205"/>
      <c r="J426" s="205">
        <f>ROUND(I426*H426,2)</f>
        <v>0</v>
      </c>
      <c r="K426" s="202" t="s">
        <v>122</v>
      </c>
      <c r="L426" s="206"/>
      <c r="M426" s="207" t="s">
        <v>5</v>
      </c>
      <c r="N426" s="208" t="s">
        <v>45</v>
      </c>
      <c r="O426" s="163">
        <v>0</v>
      </c>
      <c r="P426" s="163">
        <f>O426*H426</f>
        <v>0</v>
      </c>
      <c r="Q426" s="163">
        <v>1</v>
      </c>
      <c r="R426" s="163">
        <f>Q426*H426</f>
        <v>1.0999999999999999E-2</v>
      </c>
      <c r="S426" s="163">
        <v>0</v>
      </c>
      <c r="T426" s="164">
        <f>S426*H426</f>
        <v>0</v>
      </c>
      <c r="AR426" s="23" t="s">
        <v>353</v>
      </c>
      <c r="AT426" s="23" t="s">
        <v>277</v>
      </c>
      <c r="AU426" s="23" t="s">
        <v>81</v>
      </c>
      <c r="AY426" s="23" t="s">
        <v>118</v>
      </c>
      <c r="BE426" s="165">
        <f>IF(N426="základní",J426,0)</f>
        <v>0</v>
      </c>
      <c r="BF426" s="165">
        <f>IF(N426="snížená",J426,0)</f>
        <v>0</v>
      </c>
      <c r="BG426" s="165">
        <f>IF(N426="zákl. přenesená",J426,0)</f>
        <v>0</v>
      </c>
      <c r="BH426" s="165">
        <f>IF(N426="sníž. přenesená",J426,0)</f>
        <v>0</v>
      </c>
      <c r="BI426" s="165">
        <f>IF(N426="nulová",J426,0)</f>
        <v>0</v>
      </c>
      <c r="BJ426" s="23" t="s">
        <v>80</v>
      </c>
      <c r="BK426" s="165">
        <f>ROUND(I426*H426,2)</f>
        <v>0</v>
      </c>
      <c r="BL426" s="23" t="s">
        <v>263</v>
      </c>
      <c r="BM426" s="23" t="s">
        <v>723</v>
      </c>
    </row>
    <row r="427" spans="2:65" s="11" customFormat="1">
      <c r="B427" s="166"/>
      <c r="D427" s="175" t="s">
        <v>127</v>
      </c>
      <c r="F427" s="184" t="s">
        <v>724</v>
      </c>
      <c r="H427" s="185">
        <v>1.0999999999999999E-2</v>
      </c>
      <c r="L427" s="166"/>
      <c r="M427" s="171"/>
      <c r="N427" s="172"/>
      <c r="O427" s="172"/>
      <c r="P427" s="172"/>
      <c r="Q427" s="172"/>
      <c r="R427" s="172"/>
      <c r="S427" s="172"/>
      <c r="T427" s="173"/>
      <c r="AT427" s="168" t="s">
        <v>127</v>
      </c>
      <c r="AU427" s="168" t="s">
        <v>81</v>
      </c>
      <c r="AV427" s="11" t="s">
        <v>81</v>
      </c>
      <c r="AW427" s="11" t="s">
        <v>6</v>
      </c>
      <c r="AX427" s="11" t="s">
        <v>80</v>
      </c>
      <c r="AY427" s="168" t="s">
        <v>118</v>
      </c>
    </row>
    <row r="428" spans="2:65" s="1" customFormat="1" ht="22.5" customHeight="1">
      <c r="B428" s="154"/>
      <c r="C428" s="155" t="s">
        <v>725</v>
      </c>
      <c r="D428" s="155" t="s">
        <v>120</v>
      </c>
      <c r="E428" s="156" t="s">
        <v>726</v>
      </c>
      <c r="F428" s="157" t="s">
        <v>727</v>
      </c>
      <c r="G428" s="158" t="s">
        <v>126</v>
      </c>
      <c r="H428" s="159">
        <v>35.44</v>
      </c>
      <c r="I428" s="160"/>
      <c r="J428" s="160">
        <f>ROUND(I428*H428,2)</f>
        <v>0</v>
      </c>
      <c r="K428" s="157" t="s">
        <v>122</v>
      </c>
      <c r="L428" s="38"/>
      <c r="M428" s="161" t="s">
        <v>5</v>
      </c>
      <c r="N428" s="162" t="s">
        <v>45</v>
      </c>
      <c r="O428" s="163">
        <v>0.222</v>
      </c>
      <c r="P428" s="163">
        <f>O428*H428</f>
        <v>7.86768</v>
      </c>
      <c r="Q428" s="163">
        <v>4.0000000000000002E-4</v>
      </c>
      <c r="R428" s="163">
        <f>Q428*H428</f>
        <v>1.4175999999999999E-2</v>
      </c>
      <c r="S428" s="163">
        <v>0</v>
      </c>
      <c r="T428" s="164">
        <f>S428*H428</f>
        <v>0</v>
      </c>
      <c r="AR428" s="23" t="s">
        <v>263</v>
      </c>
      <c r="AT428" s="23" t="s">
        <v>120</v>
      </c>
      <c r="AU428" s="23" t="s">
        <v>81</v>
      </c>
      <c r="AY428" s="23" t="s">
        <v>118</v>
      </c>
      <c r="BE428" s="165">
        <f>IF(N428="základní",J428,0)</f>
        <v>0</v>
      </c>
      <c r="BF428" s="165">
        <f>IF(N428="snížená",J428,0)</f>
        <v>0</v>
      </c>
      <c r="BG428" s="165">
        <f>IF(N428="zákl. přenesená",J428,0)</f>
        <v>0</v>
      </c>
      <c r="BH428" s="165">
        <f>IF(N428="sníž. přenesená",J428,0)</f>
        <v>0</v>
      </c>
      <c r="BI428" s="165">
        <f>IF(N428="nulová",J428,0)</f>
        <v>0</v>
      </c>
      <c r="BJ428" s="23" t="s">
        <v>80</v>
      </c>
      <c r="BK428" s="165">
        <f>ROUND(I428*H428,2)</f>
        <v>0</v>
      </c>
      <c r="BL428" s="23" t="s">
        <v>263</v>
      </c>
      <c r="BM428" s="23" t="s">
        <v>728</v>
      </c>
    </row>
    <row r="429" spans="2:65" s="1" customFormat="1" ht="22.5" customHeight="1">
      <c r="B429" s="154"/>
      <c r="C429" s="200" t="s">
        <v>729</v>
      </c>
      <c r="D429" s="200" t="s">
        <v>277</v>
      </c>
      <c r="E429" s="201" t="s">
        <v>730</v>
      </c>
      <c r="F429" s="202" t="s">
        <v>731</v>
      </c>
      <c r="G429" s="203" t="s">
        <v>126</v>
      </c>
      <c r="H429" s="204">
        <v>40.756</v>
      </c>
      <c r="I429" s="205"/>
      <c r="J429" s="205">
        <f>ROUND(I429*H429,2)</f>
        <v>0</v>
      </c>
      <c r="K429" s="202" t="s">
        <v>122</v>
      </c>
      <c r="L429" s="206"/>
      <c r="M429" s="207" t="s">
        <v>5</v>
      </c>
      <c r="N429" s="208" t="s">
        <v>45</v>
      </c>
      <c r="O429" s="163">
        <v>0</v>
      </c>
      <c r="P429" s="163">
        <f>O429*H429</f>
        <v>0</v>
      </c>
      <c r="Q429" s="163">
        <v>3.5000000000000001E-3</v>
      </c>
      <c r="R429" s="163">
        <f>Q429*H429</f>
        <v>0.142646</v>
      </c>
      <c r="S429" s="163">
        <v>0</v>
      </c>
      <c r="T429" s="164">
        <f>S429*H429</f>
        <v>0</v>
      </c>
      <c r="AR429" s="23" t="s">
        <v>353</v>
      </c>
      <c r="AT429" s="23" t="s">
        <v>277</v>
      </c>
      <c r="AU429" s="23" t="s">
        <v>81</v>
      </c>
      <c r="AY429" s="23" t="s">
        <v>118</v>
      </c>
      <c r="BE429" s="165">
        <f>IF(N429="základní",J429,0)</f>
        <v>0</v>
      </c>
      <c r="BF429" s="165">
        <f>IF(N429="snížená",J429,0)</f>
        <v>0</v>
      </c>
      <c r="BG429" s="165">
        <f>IF(N429="zákl. přenesená",J429,0)</f>
        <v>0</v>
      </c>
      <c r="BH429" s="165">
        <f>IF(N429="sníž. přenesená",J429,0)</f>
        <v>0</v>
      </c>
      <c r="BI429" s="165">
        <f>IF(N429="nulová",J429,0)</f>
        <v>0</v>
      </c>
      <c r="BJ429" s="23" t="s">
        <v>80</v>
      </c>
      <c r="BK429" s="165">
        <f>ROUND(I429*H429,2)</f>
        <v>0</v>
      </c>
      <c r="BL429" s="23" t="s">
        <v>263</v>
      </c>
      <c r="BM429" s="23" t="s">
        <v>732</v>
      </c>
    </row>
    <row r="430" spans="2:65" s="11" customFormat="1">
      <c r="B430" s="166"/>
      <c r="D430" s="175" t="s">
        <v>127</v>
      </c>
      <c r="F430" s="184" t="s">
        <v>733</v>
      </c>
      <c r="H430" s="185">
        <v>40.756</v>
      </c>
      <c r="L430" s="166"/>
      <c r="M430" s="171"/>
      <c r="N430" s="172"/>
      <c r="O430" s="172"/>
      <c r="P430" s="172"/>
      <c r="Q430" s="172"/>
      <c r="R430" s="172"/>
      <c r="S430" s="172"/>
      <c r="T430" s="173"/>
      <c r="AT430" s="168" t="s">
        <v>127</v>
      </c>
      <c r="AU430" s="168" t="s">
        <v>81</v>
      </c>
      <c r="AV430" s="11" t="s">
        <v>81</v>
      </c>
      <c r="AW430" s="11" t="s">
        <v>6</v>
      </c>
      <c r="AX430" s="11" t="s">
        <v>80</v>
      </c>
      <c r="AY430" s="168" t="s">
        <v>118</v>
      </c>
    </row>
    <row r="431" spans="2:65" s="1" customFormat="1" ht="31.5" customHeight="1">
      <c r="B431" s="154"/>
      <c r="C431" s="155" t="s">
        <v>734</v>
      </c>
      <c r="D431" s="155" t="s">
        <v>120</v>
      </c>
      <c r="E431" s="156" t="s">
        <v>735</v>
      </c>
      <c r="F431" s="157" t="s">
        <v>736</v>
      </c>
      <c r="G431" s="158" t="s">
        <v>126</v>
      </c>
      <c r="H431" s="159">
        <v>13.6</v>
      </c>
      <c r="I431" s="160"/>
      <c r="J431" s="160">
        <f>ROUND(I431*H431,2)</f>
        <v>0</v>
      </c>
      <c r="K431" s="157" t="s">
        <v>122</v>
      </c>
      <c r="L431" s="38"/>
      <c r="M431" s="161" t="s">
        <v>5</v>
      </c>
      <c r="N431" s="162" t="s">
        <v>45</v>
      </c>
      <c r="O431" s="163">
        <v>5.3999999999999999E-2</v>
      </c>
      <c r="P431" s="163">
        <f>O431*H431</f>
        <v>0.73439999999999994</v>
      </c>
      <c r="Q431" s="163">
        <v>0</v>
      </c>
      <c r="R431" s="163">
        <f>Q431*H431</f>
        <v>0</v>
      </c>
      <c r="S431" s="163">
        <v>0</v>
      </c>
      <c r="T431" s="164">
        <f>S431*H431</f>
        <v>0</v>
      </c>
      <c r="AR431" s="23" t="s">
        <v>263</v>
      </c>
      <c r="AT431" s="23" t="s">
        <v>120</v>
      </c>
      <c r="AU431" s="23" t="s">
        <v>81</v>
      </c>
      <c r="AY431" s="23" t="s">
        <v>118</v>
      </c>
      <c r="BE431" s="165">
        <f>IF(N431="základní",J431,0)</f>
        <v>0</v>
      </c>
      <c r="BF431" s="165">
        <f>IF(N431="snížená",J431,0)</f>
        <v>0</v>
      </c>
      <c r="BG431" s="165">
        <f>IF(N431="zákl. přenesená",J431,0)</f>
        <v>0</v>
      </c>
      <c r="BH431" s="165">
        <f>IF(N431="sníž. přenesená",J431,0)</f>
        <v>0</v>
      </c>
      <c r="BI431" s="165">
        <f>IF(N431="nulová",J431,0)</f>
        <v>0</v>
      </c>
      <c r="BJ431" s="23" t="s">
        <v>80</v>
      </c>
      <c r="BK431" s="165">
        <f>ROUND(I431*H431,2)</f>
        <v>0</v>
      </c>
      <c r="BL431" s="23" t="s">
        <v>263</v>
      </c>
      <c r="BM431" s="23" t="s">
        <v>737</v>
      </c>
    </row>
    <row r="432" spans="2:65" s="13" customFormat="1">
      <c r="B432" s="186"/>
      <c r="D432" s="167" t="s">
        <v>127</v>
      </c>
      <c r="E432" s="187" t="s">
        <v>5</v>
      </c>
      <c r="F432" s="188" t="s">
        <v>738</v>
      </c>
      <c r="H432" s="189" t="s">
        <v>5</v>
      </c>
      <c r="L432" s="186"/>
      <c r="M432" s="190"/>
      <c r="N432" s="191"/>
      <c r="O432" s="191"/>
      <c r="P432" s="191"/>
      <c r="Q432" s="191"/>
      <c r="R432" s="191"/>
      <c r="S432" s="191"/>
      <c r="T432" s="192"/>
      <c r="AT432" s="189" t="s">
        <v>127</v>
      </c>
      <c r="AU432" s="189" t="s">
        <v>81</v>
      </c>
      <c r="AV432" s="13" t="s">
        <v>80</v>
      </c>
      <c r="AW432" s="13" t="s">
        <v>37</v>
      </c>
      <c r="AX432" s="13" t="s">
        <v>74</v>
      </c>
      <c r="AY432" s="189" t="s">
        <v>118</v>
      </c>
    </row>
    <row r="433" spans="2:65" s="11" customFormat="1">
      <c r="B433" s="166"/>
      <c r="D433" s="175" t="s">
        <v>127</v>
      </c>
      <c r="E433" s="183" t="s">
        <v>5</v>
      </c>
      <c r="F433" s="184" t="s">
        <v>739</v>
      </c>
      <c r="H433" s="185">
        <v>13.6</v>
      </c>
      <c r="L433" s="166"/>
      <c r="M433" s="171"/>
      <c r="N433" s="172"/>
      <c r="O433" s="172"/>
      <c r="P433" s="172"/>
      <c r="Q433" s="172"/>
      <c r="R433" s="172"/>
      <c r="S433" s="172"/>
      <c r="T433" s="173"/>
      <c r="AT433" s="168" t="s">
        <v>127</v>
      </c>
      <c r="AU433" s="168" t="s">
        <v>81</v>
      </c>
      <c r="AV433" s="11" t="s">
        <v>81</v>
      </c>
      <c r="AW433" s="11" t="s">
        <v>37</v>
      </c>
      <c r="AX433" s="11" t="s">
        <v>80</v>
      </c>
      <c r="AY433" s="168" t="s">
        <v>118</v>
      </c>
    </row>
    <row r="434" spans="2:65" s="1" customFormat="1" ht="22.5" customHeight="1">
      <c r="B434" s="154"/>
      <c r="C434" s="200" t="s">
        <v>740</v>
      </c>
      <c r="D434" s="200" t="s">
        <v>277</v>
      </c>
      <c r="E434" s="201" t="s">
        <v>721</v>
      </c>
      <c r="F434" s="202" t="s">
        <v>722</v>
      </c>
      <c r="G434" s="203" t="s">
        <v>136</v>
      </c>
      <c r="H434" s="204">
        <v>5.0000000000000001E-3</v>
      </c>
      <c r="I434" s="205"/>
      <c r="J434" s="205">
        <f>ROUND(I434*H434,2)</f>
        <v>0</v>
      </c>
      <c r="K434" s="202" t="s">
        <v>122</v>
      </c>
      <c r="L434" s="206"/>
      <c r="M434" s="207" t="s">
        <v>5</v>
      </c>
      <c r="N434" s="208" t="s">
        <v>45</v>
      </c>
      <c r="O434" s="163">
        <v>0</v>
      </c>
      <c r="P434" s="163">
        <f>O434*H434</f>
        <v>0</v>
      </c>
      <c r="Q434" s="163">
        <v>1</v>
      </c>
      <c r="R434" s="163">
        <f>Q434*H434</f>
        <v>5.0000000000000001E-3</v>
      </c>
      <c r="S434" s="163">
        <v>0</v>
      </c>
      <c r="T434" s="164">
        <f>S434*H434</f>
        <v>0</v>
      </c>
      <c r="AR434" s="23" t="s">
        <v>353</v>
      </c>
      <c r="AT434" s="23" t="s">
        <v>277</v>
      </c>
      <c r="AU434" s="23" t="s">
        <v>81</v>
      </c>
      <c r="AY434" s="23" t="s">
        <v>118</v>
      </c>
      <c r="BE434" s="165">
        <f>IF(N434="základní",J434,0)</f>
        <v>0</v>
      </c>
      <c r="BF434" s="165">
        <f>IF(N434="snížená",J434,0)</f>
        <v>0</v>
      </c>
      <c r="BG434" s="165">
        <f>IF(N434="zákl. přenesená",J434,0)</f>
        <v>0</v>
      </c>
      <c r="BH434" s="165">
        <f>IF(N434="sníž. přenesená",J434,0)</f>
        <v>0</v>
      </c>
      <c r="BI434" s="165">
        <f>IF(N434="nulová",J434,0)</f>
        <v>0</v>
      </c>
      <c r="BJ434" s="23" t="s">
        <v>80</v>
      </c>
      <c r="BK434" s="165">
        <f>ROUND(I434*H434,2)</f>
        <v>0</v>
      </c>
      <c r="BL434" s="23" t="s">
        <v>263</v>
      </c>
      <c r="BM434" s="23" t="s">
        <v>741</v>
      </c>
    </row>
    <row r="435" spans="2:65" s="11" customFormat="1">
      <c r="B435" s="166"/>
      <c r="D435" s="175" t="s">
        <v>127</v>
      </c>
      <c r="F435" s="184" t="s">
        <v>742</v>
      </c>
      <c r="H435" s="185">
        <v>5.0000000000000001E-3</v>
      </c>
      <c r="L435" s="166"/>
      <c r="M435" s="171"/>
      <c r="N435" s="172"/>
      <c r="O435" s="172"/>
      <c r="P435" s="172"/>
      <c r="Q435" s="172"/>
      <c r="R435" s="172"/>
      <c r="S435" s="172"/>
      <c r="T435" s="173"/>
      <c r="AT435" s="168" t="s">
        <v>127</v>
      </c>
      <c r="AU435" s="168" t="s">
        <v>81</v>
      </c>
      <c r="AV435" s="11" t="s">
        <v>81</v>
      </c>
      <c r="AW435" s="11" t="s">
        <v>6</v>
      </c>
      <c r="AX435" s="11" t="s">
        <v>80</v>
      </c>
      <c r="AY435" s="168" t="s">
        <v>118</v>
      </c>
    </row>
    <row r="436" spans="2:65" s="1" customFormat="1" ht="22.5" customHeight="1">
      <c r="B436" s="154"/>
      <c r="C436" s="155" t="s">
        <v>743</v>
      </c>
      <c r="D436" s="155" t="s">
        <v>120</v>
      </c>
      <c r="E436" s="156" t="s">
        <v>744</v>
      </c>
      <c r="F436" s="157" t="s">
        <v>745</v>
      </c>
      <c r="G436" s="158" t="s">
        <v>126</v>
      </c>
      <c r="H436" s="159">
        <v>13.6</v>
      </c>
      <c r="I436" s="160"/>
      <c r="J436" s="160">
        <f>ROUND(I436*H436,2)</f>
        <v>0</v>
      </c>
      <c r="K436" s="157" t="s">
        <v>122</v>
      </c>
      <c r="L436" s="38"/>
      <c r="M436" s="161" t="s">
        <v>5</v>
      </c>
      <c r="N436" s="162" t="s">
        <v>45</v>
      </c>
      <c r="O436" s="163">
        <v>0.26</v>
      </c>
      <c r="P436" s="163">
        <f>O436*H436</f>
        <v>3.536</v>
      </c>
      <c r="Q436" s="163">
        <v>4.0000000000000002E-4</v>
      </c>
      <c r="R436" s="163">
        <f>Q436*H436</f>
        <v>5.4400000000000004E-3</v>
      </c>
      <c r="S436" s="163">
        <v>0</v>
      </c>
      <c r="T436" s="164">
        <f>S436*H436</f>
        <v>0</v>
      </c>
      <c r="AR436" s="23" t="s">
        <v>263</v>
      </c>
      <c r="AT436" s="23" t="s">
        <v>120</v>
      </c>
      <c r="AU436" s="23" t="s">
        <v>81</v>
      </c>
      <c r="AY436" s="23" t="s">
        <v>118</v>
      </c>
      <c r="BE436" s="165">
        <f>IF(N436="základní",J436,0)</f>
        <v>0</v>
      </c>
      <c r="BF436" s="165">
        <f>IF(N436="snížená",J436,0)</f>
        <v>0</v>
      </c>
      <c r="BG436" s="165">
        <f>IF(N436="zákl. přenesená",J436,0)</f>
        <v>0</v>
      </c>
      <c r="BH436" s="165">
        <f>IF(N436="sníž. přenesená",J436,0)</f>
        <v>0</v>
      </c>
      <c r="BI436" s="165">
        <f>IF(N436="nulová",J436,0)</f>
        <v>0</v>
      </c>
      <c r="BJ436" s="23" t="s">
        <v>80</v>
      </c>
      <c r="BK436" s="165">
        <f>ROUND(I436*H436,2)</f>
        <v>0</v>
      </c>
      <c r="BL436" s="23" t="s">
        <v>263</v>
      </c>
      <c r="BM436" s="23" t="s">
        <v>746</v>
      </c>
    </row>
    <row r="437" spans="2:65" s="1" customFormat="1" ht="22.5" customHeight="1">
      <c r="B437" s="154"/>
      <c r="C437" s="200" t="s">
        <v>747</v>
      </c>
      <c r="D437" s="200" t="s">
        <v>277</v>
      </c>
      <c r="E437" s="201" t="s">
        <v>730</v>
      </c>
      <c r="F437" s="202" t="s">
        <v>731</v>
      </c>
      <c r="G437" s="203" t="s">
        <v>126</v>
      </c>
      <c r="H437" s="204">
        <v>16.32</v>
      </c>
      <c r="I437" s="205"/>
      <c r="J437" s="205">
        <f>ROUND(I437*H437,2)</f>
        <v>0</v>
      </c>
      <c r="K437" s="202" t="s">
        <v>122</v>
      </c>
      <c r="L437" s="206"/>
      <c r="M437" s="207" t="s">
        <v>5</v>
      </c>
      <c r="N437" s="208" t="s">
        <v>45</v>
      </c>
      <c r="O437" s="163">
        <v>0</v>
      </c>
      <c r="P437" s="163">
        <f>O437*H437</f>
        <v>0</v>
      </c>
      <c r="Q437" s="163">
        <v>3.5000000000000001E-3</v>
      </c>
      <c r="R437" s="163">
        <f>Q437*H437</f>
        <v>5.7120000000000004E-2</v>
      </c>
      <c r="S437" s="163">
        <v>0</v>
      </c>
      <c r="T437" s="164">
        <f>S437*H437</f>
        <v>0</v>
      </c>
      <c r="AR437" s="23" t="s">
        <v>353</v>
      </c>
      <c r="AT437" s="23" t="s">
        <v>277</v>
      </c>
      <c r="AU437" s="23" t="s">
        <v>81</v>
      </c>
      <c r="AY437" s="23" t="s">
        <v>118</v>
      </c>
      <c r="BE437" s="165">
        <f>IF(N437="základní",J437,0)</f>
        <v>0</v>
      </c>
      <c r="BF437" s="165">
        <f>IF(N437="snížená",J437,0)</f>
        <v>0</v>
      </c>
      <c r="BG437" s="165">
        <f>IF(N437="zákl. přenesená",J437,0)</f>
        <v>0</v>
      </c>
      <c r="BH437" s="165">
        <f>IF(N437="sníž. přenesená",J437,0)</f>
        <v>0</v>
      </c>
      <c r="BI437" s="165">
        <f>IF(N437="nulová",J437,0)</f>
        <v>0</v>
      </c>
      <c r="BJ437" s="23" t="s">
        <v>80</v>
      </c>
      <c r="BK437" s="165">
        <f>ROUND(I437*H437,2)</f>
        <v>0</v>
      </c>
      <c r="BL437" s="23" t="s">
        <v>263</v>
      </c>
      <c r="BM437" s="23" t="s">
        <v>748</v>
      </c>
    </row>
    <row r="438" spans="2:65" s="11" customFormat="1">
      <c r="B438" s="166"/>
      <c r="D438" s="175" t="s">
        <v>127</v>
      </c>
      <c r="F438" s="184" t="s">
        <v>749</v>
      </c>
      <c r="H438" s="185">
        <v>16.32</v>
      </c>
      <c r="L438" s="166"/>
      <c r="M438" s="171"/>
      <c r="N438" s="172"/>
      <c r="O438" s="172"/>
      <c r="P438" s="172"/>
      <c r="Q438" s="172"/>
      <c r="R438" s="172"/>
      <c r="S438" s="172"/>
      <c r="T438" s="173"/>
      <c r="AT438" s="168" t="s">
        <v>127</v>
      </c>
      <c r="AU438" s="168" t="s">
        <v>81</v>
      </c>
      <c r="AV438" s="11" t="s">
        <v>81</v>
      </c>
      <c r="AW438" s="11" t="s">
        <v>6</v>
      </c>
      <c r="AX438" s="11" t="s">
        <v>80</v>
      </c>
      <c r="AY438" s="168" t="s">
        <v>118</v>
      </c>
    </row>
    <row r="439" spans="2:65" s="1" customFormat="1" ht="31.5" customHeight="1">
      <c r="B439" s="154"/>
      <c r="C439" s="155" t="s">
        <v>750</v>
      </c>
      <c r="D439" s="155" t="s">
        <v>120</v>
      </c>
      <c r="E439" s="156" t="s">
        <v>751</v>
      </c>
      <c r="F439" s="157" t="s">
        <v>752</v>
      </c>
      <c r="G439" s="158" t="s">
        <v>753</v>
      </c>
      <c r="H439" s="159">
        <v>120.48699999999999</v>
      </c>
      <c r="I439" s="160"/>
      <c r="J439" s="160">
        <f>ROUND(I439*H439,2)</f>
        <v>0</v>
      </c>
      <c r="K439" s="157" t="s">
        <v>122</v>
      </c>
      <c r="L439" s="38"/>
      <c r="M439" s="161" t="s">
        <v>5</v>
      </c>
      <c r="N439" s="162" t="s">
        <v>45</v>
      </c>
      <c r="O439" s="163">
        <v>0</v>
      </c>
      <c r="P439" s="163">
        <f>O439*H439</f>
        <v>0</v>
      </c>
      <c r="Q439" s="163">
        <v>0</v>
      </c>
      <c r="R439" s="163">
        <f>Q439*H439</f>
        <v>0</v>
      </c>
      <c r="S439" s="163">
        <v>0</v>
      </c>
      <c r="T439" s="164">
        <f>S439*H439</f>
        <v>0</v>
      </c>
      <c r="AR439" s="23" t="s">
        <v>263</v>
      </c>
      <c r="AT439" s="23" t="s">
        <v>120</v>
      </c>
      <c r="AU439" s="23" t="s">
        <v>81</v>
      </c>
      <c r="AY439" s="23" t="s">
        <v>118</v>
      </c>
      <c r="BE439" s="165">
        <f>IF(N439="základní",J439,0)</f>
        <v>0</v>
      </c>
      <c r="BF439" s="165">
        <f>IF(N439="snížená",J439,0)</f>
        <v>0</v>
      </c>
      <c r="BG439" s="165">
        <f>IF(N439="zákl. přenesená",J439,0)</f>
        <v>0</v>
      </c>
      <c r="BH439" s="165">
        <f>IF(N439="sníž. přenesená",J439,0)</f>
        <v>0</v>
      </c>
      <c r="BI439" s="165">
        <f>IF(N439="nulová",J439,0)</f>
        <v>0</v>
      </c>
      <c r="BJ439" s="23" t="s">
        <v>80</v>
      </c>
      <c r="BK439" s="165">
        <f>ROUND(I439*H439,2)</f>
        <v>0</v>
      </c>
      <c r="BL439" s="23" t="s">
        <v>263</v>
      </c>
      <c r="BM439" s="23" t="s">
        <v>754</v>
      </c>
    </row>
    <row r="440" spans="2:65" s="10" customFormat="1" ht="29.85" customHeight="1">
      <c r="B440" s="141"/>
      <c r="D440" s="151" t="s">
        <v>73</v>
      </c>
      <c r="E440" s="152" t="s">
        <v>755</v>
      </c>
      <c r="F440" s="152" t="s">
        <v>756</v>
      </c>
      <c r="J440" s="153">
        <f>BK440</f>
        <v>0</v>
      </c>
      <c r="L440" s="141"/>
      <c r="M440" s="145"/>
      <c r="N440" s="146"/>
      <c r="O440" s="146"/>
      <c r="P440" s="147">
        <f>SUM(P441:P468)</f>
        <v>15.26248</v>
      </c>
      <c r="Q440" s="146"/>
      <c r="R440" s="147">
        <f>SUM(R441:R468)</f>
        <v>0.15463192000000001</v>
      </c>
      <c r="S440" s="146"/>
      <c r="T440" s="148">
        <f>SUM(T441:T468)</f>
        <v>0</v>
      </c>
      <c r="AR440" s="142" t="s">
        <v>81</v>
      </c>
      <c r="AT440" s="149" t="s">
        <v>73</v>
      </c>
      <c r="AU440" s="149" t="s">
        <v>80</v>
      </c>
      <c r="AY440" s="142" t="s">
        <v>118</v>
      </c>
      <c r="BK440" s="150">
        <f>SUM(BK441:BK468)</f>
        <v>0</v>
      </c>
    </row>
    <row r="441" spans="2:65" s="1" customFormat="1" ht="31.5" customHeight="1">
      <c r="B441" s="154"/>
      <c r="C441" s="155" t="s">
        <v>757</v>
      </c>
      <c r="D441" s="155" t="s">
        <v>120</v>
      </c>
      <c r="E441" s="156" t="s">
        <v>758</v>
      </c>
      <c r="F441" s="157" t="s">
        <v>759</v>
      </c>
      <c r="G441" s="158" t="s">
        <v>121</v>
      </c>
      <c r="H441" s="159">
        <v>5</v>
      </c>
      <c r="I441" s="160"/>
      <c r="J441" s="160">
        <f>ROUND(I441*H441,2)</f>
        <v>0</v>
      </c>
      <c r="K441" s="157" t="s">
        <v>122</v>
      </c>
      <c r="L441" s="38"/>
      <c r="M441" s="161" t="s">
        <v>5</v>
      </c>
      <c r="N441" s="162" t="s">
        <v>45</v>
      </c>
      <c r="O441" s="163">
        <v>0.2</v>
      </c>
      <c r="P441" s="163">
        <f>O441*H441</f>
        <v>1</v>
      </c>
      <c r="Q441" s="163">
        <v>2.7799999999999999E-3</v>
      </c>
      <c r="R441" s="163">
        <f>Q441*H441</f>
        <v>1.3899999999999999E-2</v>
      </c>
      <c r="S441" s="163">
        <v>0</v>
      </c>
      <c r="T441" s="164">
        <f>S441*H441</f>
        <v>0</v>
      </c>
      <c r="AR441" s="23" t="s">
        <v>263</v>
      </c>
      <c r="AT441" s="23" t="s">
        <v>120</v>
      </c>
      <c r="AU441" s="23" t="s">
        <v>81</v>
      </c>
      <c r="AY441" s="23" t="s">
        <v>118</v>
      </c>
      <c r="BE441" s="165">
        <f>IF(N441="základní",J441,0)</f>
        <v>0</v>
      </c>
      <c r="BF441" s="165">
        <f>IF(N441="snížená",J441,0)</f>
        <v>0</v>
      </c>
      <c r="BG441" s="165">
        <f>IF(N441="zákl. přenesená",J441,0)</f>
        <v>0</v>
      </c>
      <c r="BH441" s="165">
        <f>IF(N441="sníž. přenesená",J441,0)</f>
        <v>0</v>
      </c>
      <c r="BI441" s="165">
        <f>IF(N441="nulová",J441,0)</f>
        <v>0</v>
      </c>
      <c r="BJ441" s="23" t="s">
        <v>80</v>
      </c>
      <c r="BK441" s="165">
        <f>ROUND(I441*H441,2)</f>
        <v>0</v>
      </c>
      <c r="BL441" s="23" t="s">
        <v>263</v>
      </c>
      <c r="BM441" s="23" t="s">
        <v>760</v>
      </c>
    </row>
    <row r="442" spans="2:65" s="13" customFormat="1">
      <c r="B442" s="186"/>
      <c r="D442" s="167" t="s">
        <v>127</v>
      </c>
      <c r="E442" s="187" t="s">
        <v>5</v>
      </c>
      <c r="F442" s="188" t="s">
        <v>761</v>
      </c>
      <c r="H442" s="189" t="s">
        <v>5</v>
      </c>
      <c r="L442" s="186"/>
      <c r="M442" s="190"/>
      <c r="N442" s="191"/>
      <c r="O442" s="191"/>
      <c r="P442" s="191"/>
      <c r="Q442" s="191"/>
      <c r="R442" s="191"/>
      <c r="S442" s="191"/>
      <c r="T442" s="192"/>
      <c r="AT442" s="189" t="s">
        <v>127</v>
      </c>
      <c r="AU442" s="189" t="s">
        <v>81</v>
      </c>
      <c r="AV442" s="13" t="s">
        <v>80</v>
      </c>
      <c r="AW442" s="13" t="s">
        <v>37</v>
      </c>
      <c r="AX442" s="13" t="s">
        <v>74</v>
      </c>
      <c r="AY442" s="189" t="s">
        <v>118</v>
      </c>
    </row>
    <row r="443" spans="2:65" s="11" customFormat="1">
      <c r="B443" s="166"/>
      <c r="D443" s="175" t="s">
        <v>127</v>
      </c>
      <c r="E443" s="183" t="s">
        <v>5</v>
      </c>
      <c r="F443" s="184" t="s">
        <v>762</v>
      </c>
      <c r="H443" s="185">
        <v>5</v>
      </c>
      <c r="L443" s="166"/>
      <c r="M443" s="171"/>
      <c r="N443" s="172"/>
      <c r="O443" s="172"/>
      <c r="P443" s="172"/>
      <c r="Q443" s="172"/>
      <c r="R443" s="172"/>
      <c r="S443" s="172"/>
      <c r="T443" s="173"/>
      <c r="AT443" s="168" t="s">
        <v>127</v>
      </c>
      <c r="AU443" s="168" t="s">
        <v>81</v>
      </c>
      <c r="AV443" s="11" t="s">
        <v>81</v>
      </c>
      <c r="AW443" s="11" t="s">
        <v>37</v>
      </c>
      <c r="AX443" s="11" t="s">
        <v>80</v>
      </c>
      <c r="AY443" s="168" t="s">
        <v>118</v>
      </c>
    </row>
    <row r="444" spans="2:65" s="1" customFormat="1" ht="31.5" customHeight="1">
      <c r="B444" s="154"/>
      <c r="C444" s="155" t="s">
        <v>763</v>
      </c>
      <c r="D444" s="155" t="s">
        <v>120</v>
      </c>
      <c r="E444" s="156" t="s">
        <v>764</v>
      </c>
      <c r="F444" s="157" t="s">
        <v>765</v>
      </c>
      <c r="G444" s="158" t="s">
        <v>121</v>
      </c>
      <c r="H444" s="159">
        <v>10</v>
      </c>
      <c r="I444" s="160"/>
      <c r="J444" s="160">
        <f>ROUND(I444*H444,2)</f>
        <v>0</v>
      </c>
      <c r="K444" s="157" t="s">
        <v>122</v>
      </c>
      <c r="L444" s="38"/>
      <c r="M444" s="161" t="s">
        <v>5</v>
      </c>
      <c r="N444" s="162" t="s">
        <v>45</v>
      </c>
      <c r="O444" s="163">
        <v>0.24</v>
      </c>
      <c r="P444" s="163">
        <f>O444*H444</f>
        <v>2.4</v>
      </c>
      <c r="Q444" s="163">
        <v>2.7799999999999999E-3</v>
      </c>
      <c r="R444" s="163">
        <f>Q444*H444</f>
        <v>2.7799999999999998E-2</v>
      </c>
      <c r="S444" s="163">
        <v>0</v>
      </c>
      <c r="T444" s="164">
        <f>S444*H444</f>
        <v>0</v>
      </c>
      <c r="AR444" s="23" t="s">
        <v>263</v>
      </c>
      <c r="AT444" s="23" t="s">
        <v>120</v>
      </c>
      <c r="AU444" s="23" t="s">
        <v>81</v>
      </c>
      <c r="AY444" s="23" t="s">
        <v>118</v>
      </c>
      <c r="BE444" s="165">
        <f>IF(N444="základní",J444,0)</f>
        <v>0</v>
      </c>
      <c r="BF444" s="165">
        <f>IF(N444="snížená",J444,0)</f>
        <v>0</v>
      </c>
      <c r="BG444" s="165">
        <f>IF(N444="zákl. přenesená",J444,0)</f>
        <v>0</v>
      </c>
      <c r="BH444" s="165">
        <f>IF(N444="sníž. přenesená",J444,0)</f>
        <v>0</v>
      </c>
      <c r="BI444" s="165">
        <f>IF(N444="nulová",J444,0)</f>
        <v>0</v>
      </c>
      <c r="BJ444" s="23" t="s">
        <v>80</v>
      </c>
      <c r="BK444" s="165">
        <f>ROUND(I444*H444,2)</f>
        <v>0</v>
      </c>
      <c r="BL444" s="23" t="s">
        <v>263</v>
      </c>
      <c r="BM444" s="23" t="s">
        <v>766</v>
      </c>
    </row>
    <row r="445" spans="2:65" s="13" customFormat="1">
      <c r="B445" s="186"/>
      <c r="D445" s="167" t="s">
        <v>127</v>
      </c>
      <c r="E445" s="187" t="s">
        <v>5</v>
      </c>
      <c r="F445" s="188" t="s">
        <v>761</v>
      </c>
      <c r="H445" s="189" t="s">
        <v>5</v>
      </c>
      <c r="L445" s="186"/>
      <c r="M445" s="190"/>
      <c r="N445" s="191"/>
      <c r="O445" s="191"/>
      <c r="P445" s="191"/>
      <c r="Q445" s="191"/>
      <c r="R445" s="191"/>
      <c r="S445" s="191"/>
      <c r="T445" s="192"/>
      <c r="AT445" s="189" t="s">
        <v>127</v>
      </c>
      <c r="AU445" s="189" t="s">
        <v>81</v>
      </c>
      <c r="AV445" s="13" t="s">
        <v>80</v>
      </c>
      <c r="AW445" s="13" t="s">
        <v>37</v>
      </c>
      <c r="AX445" s="13" t="s">
        <v>74</v>
      </c>
      <c r="AY445" s="189" t="s">
        <v>118</v>
      </c>
    </row>
    <row r="446" spans="2:65" s="11" customFormat="1">
      <c r="B446" s="166"/>
      <c r="D446" s="175" t="s">
        <v>127</v>
      </c>
      <c r="E446" s="183" t="s">
        <v>5</v>
      </c>
      <c r="F446" s="184" t="s">
        <v>767</v>
      </c>
      <c r="H446" s="185">
        <v>10</v>
      </c>
      <c r="L446" s="166"/>
      <c r="M446" s="171"/>
      <c r="N446" s="172"/>
      <c r="O446" s="172"/>
      <c r="P446" s="172"/>
      <c r="Q446" s="172"/>
      <c r="R446" s="172"/>
      <c r="S446" s="172"/>
      <c r="T446" s="173"/>
      <c r="AT446" s="168" t="s">
        <v>127</v>
      </c>
      <c r="AU446" s="168" t="s">
        <v>81</v>
      </c>
      <c r="AV446" s="11" t="s">
        <v>81</v>
      </c>
      <c r="AW446" s="11" t="s">
        <v>37</v>
      </c>
      <c r="AX446" s="11" t="s">
        <v>80</v>
      </c>
      <c r="AY446" s="168" t="s">
        <v>118</v>
      </c>
    </row>
    <row r="447" spans="2:65" s="1" customFormat="1" ht="44.25" customHeight="1">
      <c r="B447" s="154"/>
      <c r="C447" s="155" t="s">
        <v>768</v>
      </c>
      <c r="D447" s="155" t="s">
        <v>120</v>
      </c>
      <c r="E447" s="156" t="s">
        <v>769</v>
      </c>
      <c r="F447" s="157" t="s">
        <v>770</v>
      </c>
      <c r="G447" s="158" t="s">
        <v>126</v>
      </c>
      <c r="H447" s="159">
        <v>25.654</v>
      </c>
      <c r="I447" s="160"/>
      <c r="J447" s="160">
        <f>ROUND(I447*H447,2)</f>
        <v>0</v>
      </c>
      <c r="K447" s="157" t="s">
        <v>122</v>
      </c>
      <c r="L447" s="38"/>
      <c r="M447" s="161" t="s">
        <v>5</v>
      </c>
      <c r="N447" s="162" t="s">
        <v>45</v>
      </c>
      <c r="O447" s="163">
        <v>0.18</v>
      </c>
      <c r="P447" s="163">
        <f>O447*H447</f>
        <v>4.6177199999999994</v>
      </c>
      <c r="Q447" s="163">
        <v>8.0000000000000007E-5</v>
      </c>
      <c r="R447" s="163">
        <f>Q447*H447</f>
        <v>2.0523200000000003E-3</v>
      </c>
      <c r="S447" s="163">
        <v>0</v>
      </c>
      <c r="T447" s="164">
        <f>S447*H447</f>
        <v>0</v>
      </c>
      <c r="AR447" s="23" t="s">
        <v>263</v>
      </c>
      <c r="AT447" s="23" t="s">
        <v>120</v>
      </c>
      <c r="AU447" s="23" t="s">
        <v>81</v>
      </c>
      <c r="AY447" s="23" t="s">
        <v>118</v>
      </c>
      <c r="BE447" s="165">
        <f>IF(N447="základní",J447,0)</f>
        <v>0</v>
      </c>
      <c r="BF447" s="165">
        <f>IF(N447="snížená",J447,0)</f>
        <v>0</v>
      </c>
      <c r="BG447" s="165">
        <f>IF(N447="zákl. přenesená",J447,0)</f>
        <v>0</v>
      </c>
      <c r="BH447" s="165">
        <f>IF(N447="sníž. přenesená",J447,0)</f>
        <v>0</v>
      </c>
      <c r="BI447" s="165">
        <f>IF(N447="nulová",J447,0)</f>
        <v>0</v>
      </c>
      <c r="BJ447" s="23" t="s">
        <v>80</v>
      </c>
      <c r="BK447" s="165">
        <f>ROUND(I447*H447,2)</f>
        <v>0</v>
      </c>
      <c r="BL447" s="23" t="s">
        <v>263</v>
      </c>
      <c r="BM447" s="23" t="s">
        <v>771</v>
      </c>
    </row>
    <row r="448" spans="2:65" s="13" customFormat="1">
      <c r="B448" s="186"/>
      <c r="D448" s="167" t="s">
        <v>127</v>
      </c>
      <c r="E448" s="187" t="s">
        <v>5</v>
      </c>
      <c r="F448" s="188" t="s">
        <v>772</v>
      </c>
      <c r="H448" s="189" t="s">
        <v>5</v>
      </c>
      <c r="L448" s="186"/>
      <c r="M448" s="190"/>
      <c r="N448" s="191"/>
      <c r="O448" s="191"/>
      <c r="P448" s="191"/>
      <c r="Q448" s="191"/>
      <c r="R448" s="191"/>
      <c r="S448" s="191"/>
      <c r="T448" s="192"/>
      <c r="AT448" s="189" t="s">
        <v>127</v>
      </c>
      <c r="AU448" s="189" t="s">
        <v>81</v>
      </c>
      <c r="AV448" s="13" t="s">
        <v>80</v>
      </c>
      <c r="AW448" s="13" t="s">
        <v>37</v>
      </c>
      <c r="AX448" s="13" t="s">
        <v>74</v>
      </c>
      <c r="AY448" s="189" t="s">
        <v>118</v>
      </c>
    </row>
    <row r="449" spans="2:65" s="13" customFormat="1" ht="27">
      <c r="B449" s="186"/>
      <c r="D449" s="167" t="s">
        <v>127</v>
      </c>
      <c r="E449" s="187" t="s">
        <v>5</v>
      </c>
      <c r="F449" s="188" t="s">
        <v>773</v>
      </c>
      <c r="H449" s="189" t="s">
        <v>5</v>
      </c>
      <c r="L449" s="186"/>
      <c r="M449" s="190"/>
      <c r="N449" s="191"/>
      <c r="O449" s="191"/>
      <c r="P449" s="191"/>
      <c r="Q449" s="191"/>
      <c r="R449" s="191"/>
      <c r="S449" s="191"/>
      <c r="T449" s="192"/>
      <c r="AT449" s="189" t="s">
        <v>127</v>
      </c>
      <c r="AU449" s="189" t="s">
        <v>81</v>
      </c>
      <c r="AV449" s="13" t="s">
        <v>80</v>
      </c>
      <c r="AW449" s="13" t="s">
        <v>37</v>
      </c>
      <c r="AX449" s="13" t="s">
        <v>74</v>
      </c>
      <c r="AY449" s="189" t="s">
        <v>118</v>
      </c>
    </row>
    <row r="450" spans="2:65" s="11" customFormat="1">
      <c r="B450" s="166"/>
      <c r="D450" s="175" t="s">
        <v>127</v>
      </c>
      <c r="E450" s="183" t="s">
        <v>5</v>
      </c>
      <c r="F450" s="184" t="s">
        <v>774</v>
      </c>
      <c r="H450" s="185">
        <v>25.654</v>
      </c>
      <c r="L450" s="166"/>
      <c r="M450" s="171"/>
      <c r="N450" s="172"/>
      <c r="O450" s="172"/>
      <c r="P450" s="172"/>
      <c r="Q450" s="172"/>
      <c r="R450" s="172"/>
      <c r="S450" s="172"/>
      <c r="T450" s="173"/>
      <c r="AT450" s="168" t="s">
        <v>127</v>
      </c>
      <c r="AU450" s="168" t="s">
        <v>81</v>
      </c>
      <c r="AV450" s="11" t="s">
        <v>81</v>
      </c>
      <c r="AW450" s="11" t="s">
        <v>37</v>
      </c>
      <c r="AX450" s="11" t="s">
        <v>80</v>
      </c>
      <c r="AY450" s="168" t="s">
        <v>118</v>
      </c>
    </row>
    <row r="451" spans="2:65" s="1" customFormat="1" ht="44.25" customHeight="1">
      <c r="B451" s="154"/>
      <c r="C451" s="155" t="s">
        <v>775</v>
      </c>
      <c r="D451" s="155" t="s">
        <v>120</v>
      </c>
      <c r="E451" s="156" t="s">
        <v>776</v>
      </c>
      <c r="F451" s="157" t="s">
        <v>777</v>
      </c>
      <c r="G451" s="158" t="s">
        <v>126</v>
      </c>
      <c r="H451" s="159">
        <v>9.74</v>
      </c>
      <c r="I451" s="160"/>
      <c r="J451" s="160">
        <f>ROUND(I451*H451,2)</f>
        <v>0</v>
      </c>
      <c r="K451" s="157" t="s">
        <v>122</v>
      </c>
      <c r="L451" s="38"/>
      <c r="M451" s="161" t="s">
        <v>5</v>
      </c>
      <c r="N451" s="162" t="s">
        <v>45</v>
      </c>
      <c r="O451" s="163">
        <v>0.19500000000000001</v>
      </c>
      <c r="P451" s="163">
        <f>O451*H451</f>
        <v>1.8993000000000002</v>
      </c>
      <c r="Q451" s="163">
        <v>1.4999999999999999E-4</v>
      </c>
      <c r="R451" s="163">
        <f>Q451*H451</f>
        <v>1.4609999999999998E-3</v>
      </c>
      <c r="S451" s="163">
        <v>0</v>
      </c>
      <c r="T451" s="164">
        <f>S451*H451</f>
        <v>0</v>
      </c>
      <c r="AR451" s="23" t="s">
        <v>263</v>
      </c>
      <c r="AT451" s="23" t="s">
        <v>120</v>
      </c>
      <c r="AU451" s="23" t="s">
        <v>81</v>
      </c>
      <c r="AY451" s="23" t="s">
        <v>118</v>
      </c>
      <c r="BE451" s="165">
        <f>IF(N451="základní",J451,0)</f>
        <v>0</v>
      </c>
      <c r="BF451" s="165">
        <f>IF(N451="snížená",J451,0)</f>
        <v>0</v>
      </c>
      <c r="BG451" s="165">
        <f>IF(N451="zákl. přenesená",J451,0)</f>
        <v>0</v>
      </c>
      <c r="BH451" s="165">
        <f>IF(N451="sníž. přenesená",J451,0)</f>
        <v>0</v>
      </c>
      <c r="BI451" s="165">
        <f>IF(N451="nulová",J451,0)</f>
        <v>0</v>
      </c>
      <c r="BJ451" s="23" t="s">
        <v>80</v>
      </c>
      <c r="BK451" s="165">
        <f>ROUND(I451*H451,2)</f>
        <v>0</v>
      </c>
      <c r="BL451" s="23" t="s">
        <v>263</v>
      </c>
      <c r="BM451" s="23" t="s">
        <v>778</v>
      </c>
    </row>
    <row r="452" spans="2:65" s="13" customFormat="1">
      <c r="B452" s="186"/>
      <c r="D452" s="167" t="s">
        <v>127</v>
      </c>
      <c r="E452" s="187" t="s">
        <v>5</v>
      </c>
      <c r="F452" s="188" t="s">
        <v>772</v>
      </c>
      <c r="H452" s="189" t="s">
        <v>5</v>
      </c>
      <c r="L452" s="186"/>
      <c r="M452" s="190"/>
      <c r="N452" s="191"/>
      <c r="O452" s="191"/>
      <c r="P452" s="191"/>
      <c r="Q452" s="191"/>
      <c r="R452" s="191"/>
      <c r="S452" s="191"/>
      <c r="T452" s="192"/>
      <c r="AT452" s="189" t="s">
        <v>127</v>
      </c>
      <c r="AU452" s="189" t="s">
        <v>81</v>
      </c>
      <c r="AV452" s="13" t="s">
        <v>80</v>
      </c>
      <c r="AW452" s="13" t="s">
        <v>37</v>
      </c>
      <c r="AX452" s="13" t="s">
        <v>74</v>
      </c>
      <c r="AY452" s="189" t="s">
        <v>118</v>
      </c>
    </row>
    <row r="453" spans="2:65" s="13" customFormat="1" ht="27">
      <c r="B453" s="186"/>
      <c r="D453" s="167" t="s">
        <v>127</v>
      </c>
      <c r="E453" s="187" t="s">
        <v>5</v>
      </c>
      <c r="F453" s="188" t="s">
        <v>773</v>
      </c>
      <c r="H453" s="189" t="s">
        <v>5</v>
      </c>
      <c r="L453" s="186"/>
      <c r="M453" s="190"/>
      <c r="N453" s="191"/>
      <c r="O453" s="191"/>
      <c r="P453" s="191"/>
      <c r="Q453" s="191"/>
      <c r="R453" s="191"/>
      <c r="S453" s="191"/>
      <c r="T453" s="192"/>
      <c r="AT453" s="189" t="s">
        <v>127</v>
      </c>
      <c r="AU453" s="189" t="s">
        <v>81</v>
      </c>
      <c r="AV453" s="13" t="s">
        <v>80</v>
      </c>
      <c r="AW453" s="13" t="s">
        <v>37</v>
      </c>
      <c r="AX453" s="13" t="s">
        <v>74</v>
      </c>
      <c r="AY453" s="189" t="s">
        <v>118</v>
      </c>
    </row>
    <row r="454" spans="2:65" s="11" customFormat="1">
      <c r="B454" s="166"/>
      <c r="D454" s="175" t="s">
        <v>127</v>
      </c>
      <c r="E454" s="183" t="s">
        <v>149</v>
      </c>
      <c r="F454" s="184" t="s">
        <v>779</v>
      </c>
      <c r="H454" s="185">
        <v>9.74</v>
      </c>
      <c r="L454" s="166"/>
      <c r="M454" s="171"/>
      <c r="N454" s="172"/>
      <c r="O454" s="172"/>
      <c r="P454" s="172"/>
      <c r="Q454" s="172"/>
      <c r="R454" s="172"/>
      <c r="S454" s="172"/>
      <c r="T454" s="173"/>
      <c r="AT454" s="168" t="s">
        <v>127</v>
      </c>
      <c r="AU454" s="168" t="s">
        <v>81</v>
      </c>
      <c r="AV454" s="11" t="s">
        <v>81</v>
      </c>
      <c r="AW454" s="11" t="s">
        <v>37</v>
      </c>
      <c r="AX454" s="11" t="s">
        <v>80</v>
      </c>
      <c r="AY454" s="168" t="s">
        <v>118</v>
      </c>
    </row>
    <row r="455" spans="2:65" s="1" customFormat="1" ht="44.25" customHeight="1">
      <c r="B455" s="154"/>
      <c r="C455" s="155" t="s">
        <v>780</v>
      </c>
      <c r="D455" s="155" t="s">
        <v>120</v>
      </c>
      <c r="E455" s="156" t="s">
        <v>781</v>
      </c>
      <c r="F455" s="157" t="s">
        <v>782</v>
      </c>
      <c r="G455" s="158" t="s">
        <v>126</v>
      </c>
      <c r="H455" s="159">
        <v>7.2</v>
      </c>
      <c r="I455" s="160"/>
      <c r="J455" s="160">
        <f>ROUND(I455*H455,2)</f>
        <v>0</v>
      </c>
      <c r="K455" s="157" t="s">
        <v>122</v>
      </c>
      <c r="L455" s="38"/>
      <c r="M455" s="161" t="s">
        <v>5</v>
      </c>
      <c r="N455" s="162" t="s">
        <v>45</v>
      </c>
      <c r="O455" s="163">
        <v>0.21</v>
      </c>
      <c r="P455" s="163">
        <f>O455*H455</f>
        <v>1.512</v>
      </c>
      <c r="Q455" s="163">
        <v>2.3000000000000001E-4</v>
      </c>
      <c r="R455" s="163">
        <f>Q455*H455</f>
        <v>1.6560000000000001E-3</v>
      </c>
      <c r="S455" s="163">
        <v>0</v>
      </c>
      <c r="T455" s="164">
        <f>S455*H455</f>
        <v>0</v>
      </c>
      <c r="AR455" s="23" t="s">
        <v>263</v>
      </c>
      <c r="AT455" s="23" t="s">
        <v>120</v>
      </c>
      <c r="AU455" s="23" t="s">
        <v>81</v>
      </c>
      <c r="AY455" s="23" t="s">
        <v>118</v>
      </c>
      <c r="BE455" s="165">
        <f>IF(N455="základní",J455,0)</f>
        <v>0</v>
      </c>
      <c r="BF455" s="165">
        <f>IF(N455="snížená",J455,0)</f>
        <v>0</v>
      </c>
      <c r="BG455" s="165">
        <f>IF(N455="zákl. přenesená",J455,0)</f>
        <v>0</v>
      </c>
      <c r="BH455" s="165">
        <f>IF(N455="sníž. přenesená",J455,0)</f>
        <v>0</v>
      </c>
      <c r="BI455" s="165">
        <f>IF(N455="nulová",J455,0)</f>
        <v>0</v>
      </c>
      <c r="BJ455" s="23" t="s">
        <v>80</v>
      </c>
      <c r="BK455" s="165">
        <f>ROUND(I455*H455,2)</f>
        <v>0</v>
      </c>
      <c r="BL455" s="23" t="s">
        <v>263</v>
      </c>
      <c r="BM455" s="23" t="s">
        <v>783</v>
      </c>
    </row>
    <row r="456" spans="2:65" s="13" customFormat="1">
      <c r="B456" s="186"/>
      <c r="D456" s="167" t="s">
        <v>127</v>
      </c>
      <c r="E456" s="187" t="s">
        <v>5</v>
      </c>
      <c r="F456" s="188" t="s">
        <v>772</v>
      </c>
      <c r="H456" s="189" t="s">
        <v>5</v>
      </c>
      <c r="L456" s="186"/>
      <c r="M456" s="190"/>
      <c r="N456" s="191"/>
      <c r="O456" s="191"/>
      <c r="P456" s="191"/>
      <c r="Q456" s="191"/>
      <c r="R456" s="191"/>
      <c r="S456" s="191"/>
      <c r="T456" s="192"/>
      <c r="AT456" s="189" t="s">
        <v>127</v>
      </c>
      <c r="AU456" s="189" t="s">
        <v>81</v>
      </c>
      <c r="AV456" s="13" t="s">
        <v>80</v>
      </c>
      <c r="AW456" s="13" t="s">
        <v>37</v>
      </c>
      <c r="AX456" s="13" t="s">
        <v>74</v>
      </c>
      <c r="AY456" s="189" t="s">
        <v>118</v>
      </c>
    </row>
    <row r="457" spans="2:65" s="13" customFormat="1" ht="27">
      <c r="B457" s="186"/>
      <c r="D457" s="167" t="s">
        <v>127</v>
      </c>
      <c r="E457" s="187" t="s">
        <v>5</v>
      </c>
      <c r="F457" s="188" t="s">
        <v>773</v>
      </c>
      <c r="H457" s="189" t="s">
        <v>5</v>
      </c>
      <c r="L457" s="186"/>
      <c r="M457" s="190"/>
      <c r="N457" s="191"/>
      <c r="O457" s="191"/>
      <c r="P457" s="191"/>
      <c r="Q457" s="191"/>
      <c r="R457" s="191"/>
      <c r="S457" s="191"/>
      <c r="T457" s="192"/>
      <c r="AT457" s="189" t="s">
        <v>127</v>
      </c>
      <c r="AU457" s="189" t="s">
        <v>81</v>
      </c>
      <c r="AV457" s="13" t="s">
        <v>80</v>
      </c>
      <c r="AW457" s="13" t="s">
        <v>37</v>
      </c>
      <c r="AX457" s="13" t="s">
        <v>74</v>
      </c>
      <c r="AY457" s="189" t="s">
        <v>118</v>
      </c>
    </row>
    <row r="458" spans="2:65" s="11" customFormat="1">
      <c r="B458" s="166"/>
      <c r="D458" s="175" t="s">
        <v>127</v>
      </c>
      <c r="E458" s="183" t="s">
        <v>152</v>
      </c>
      <c r="F458" s="184" t="s">
        <v>784</v>
      </c>
      <c r="H458" s="185">
        <v>7.2</v>
      </c>
      <c r="L458" s="166"/>
      <c r="M458" s="171"/>
      <c r="N458" s="172"/>
      <c r="O458" s="172"/>
      <c r="P458" s="172"/>
      <c r="Q458" s="172"/>
      <c r="R458" s="172"/>
      <c r="S458" s="172"/>
      <c r="T458" s="173"/>
      <c r="AT458" s="168" t="s">
        <v>127</v>
      </c>
      <c r="AU458" s="168" t="s">
        <v>81</v>
      </c>
      <c r="AV458" s="11" t="s">
        <v>81</v>
      </c>
      <c r="AW458" s="11" t="s">
        <v>37</v>
      </c>
      <c r="AX458" s="11" t="s">
        <v>80</v>
      </c>
      <c r="AY458" s="168" t="s">
        <v>118</v>
      </c>
    </row>
    <row r="459" spans="2:65" s="1" customFormat="1" ht="22.5" customHeight="1">
      <c r="B459" s="154"/>
      <c r="C459" s="200" t="s">
        <v>785</v>
      </c>
      <c r="D459" s="200" t="s">
        <v>277</v>
      </c>
      <c r="E459" s="201" t="s">
        <v>786</v>
      </c>
      <c r="F459" s="202" t="s">
        <v>787</v>
      </c>
      <c r="G459" s="203" t="s">
        <v>126</v>
      </c>
      <c r="H459" s="204">
        <v>48.982999999999997</v>
      </c>
      <c r="I459" s="205"/>
      <c r="J459" s="205">
        <f>ROUND(I459*H459,2)</f>
        <v>0</v>
      </c>
      <c r="K459" s="202" t="s">
        <v>122</v>
      </c>
      <c r="L459" s="206"/>
      <c r="M459" s="207" t="s">
        <v>5</v>
      </c>
      <c r="N459" s="208" t="s">
        <v>45</v>
      </c>
      <c r="O459" s="163">
        <v>0</v>
      </c>
      <c r="P459" s="163">
        <f>O459*H459</f>
        <v>0</v>
      </c>
      <c r="Q459" s="163">
        <v>1.9E-3</v>
      </c>
      <c r="R459" s="163">
        <f>Q459*H459</f>
        <v>9.3067699999999989E-2</v>
      </c>
      <c r="S459" s="163">
        <v>0</v>
      </c>
      <c r="T459" s="164">
        <f>S459*H459</f>
        <v>0</v>
      </c>
      <c r="AR459" s="23" t="s">
        <v>353</v>
      </c>
      <c r="AT459" s="23" t="s">
        <v>277</v>
      </c>
      <c r="AU459" s="23" t="s">
        <v>81</v>
      </c>
      <c r="AY459" s="23" t="s">
        <v>118</v>
      </c>
      <c r="BE459" s="165">
        <f>IF(N459="základní",J459,0)</f>
        <v>0</v>
      </c>
      <c r="BF459" s="165">
        <f>IF(N459="snížená",J459,0)</f>
        <v>0</v>
      </c>
      <c r="BG459" s="165">
        <f>IF(N459="zákl. přenesená",J459,0)</f>
        <v>0</v>
      </c>
      <c r="BH459" s="165">
        <f>IF(N459="sníž. přenesená",J459,0)</f>
        <v>0</v>
      </c>
      <c r="BI459" s="165">
        <f>IF(N459="nulová",J459,0)</f>
        <v>0</v>
      </c>
      <c r="BJ459" s="23" t="s">
        <v>80</v>
      </c>
      <c r="BK459" s="165">
        <f>ROUND(I459*H459,2)</f>
        <v>0</v>
      </c>
      <c r="BL459" s="23" t="s">
        <v>263</v>
      </c>
      <c r="BM459" s="23" t="s">
        <v>788</v>
      </c>
    </row>
    <row r="460" spans="2:65" s="11" customFormat="1">
      <c r="B460" s="166"/>
      <c r="D460" s="175" t="s">
        <v>127</v>
      </c>
      <c r="F460" s="184" t="s">
        <v>789</v>
      </c>
      <c r="H460" s="185">
        <v>48.982999999999997</v>
      </c>
      <c r="L460" s="166"/>
      <c r="M460" s="171"/>
      <c r="N460" s="172"/>
      <c r="O460" s="172"/>
      <c r="P460" s="172"/>
      <c r="Q460" s="172"/>
      <c r="R460" s="172"/>
      <c r="S460" s="172"/>
      <c r="T460" s="173"/>
      <c r="AT460" s="168" t="s">
        <v>127</v>
      </c>
      <c r="AU460" s="168" t="s">
        <v>81</v>
      </c>
      <c r="AV460" s="11" t="s">
        <v>81</v>
      </c>
      <c r="AW460" s="11" t="s">
        <v>6</v>
      </c>
      <c r="AX460" s="11" t="s">
        <v>80</v>
      </c>
      <c r="AY460" s="168" t="s">
        <v>118</v>
      </c>
    </row>
    <row r="461" spans="2:65" s="1" customFormat="1" ht="31.5" customHeight="1">
      <c r="B461" s="154"/>
      <c r="C461" s="155" t="s">
        <v>790</v>
      </c>
      <c r="D461" s="155" t="s">
        <v>120</v>
      </c>
      <c r="E461" s="156" t="s">
        <v>791</v>
      </c>
      <c r="F461" s="157" t="s">
        <v>792</v>
      </c>
      <c r="G461" s="158" t="s">
        <v>126</v>
      </c>
      <c r="H461" s="159">
        <v>42.594000000000001</v>
      </c>
      <c r="I461" s="160"/>
      <c r="J461" s="160">
        <f>ROUND(I461*H461,2)</f>
        <v>0</v>
      </c>
      <c r="K461" s="157" t="s">
        <v>122</v>
      </c>
      <c r="L461" s="38"/>
      <c r="M461" s="161" t="s">
        <v>5</v>
      </c>
      <c r="N461" s="162" t="s">
        <v>45</v>
      </c>
      <c r="O461" s="163">
        <v>0.09</v>
      </c>
      <c r="P461" s="163">
        <f>O461*H461</f>
        <v>3.8334600000000001</v>
      </c>
      <c r="Q461" s="163">
        <v>0</v>
      </c>
      <c r="R461" s="163">
        <f>Q461*H461</f>
        <v>0</v>
      </c>
      <c r="S461" s="163">
        <v>0</v>
      </c>
      <c r="T461" s="164">
        <f>S461*H461</f>
        <v>0</v>
      </c>
      <c r="AR461" s="23" t="s">
        <v>263</v>
      </c>
      <c r="AT461" s="23" t="s">
        <v>120</v>
      </c>
      <c r="AU461" s="23" t="s">
        <v>81</v>
      </c>
      <c r="AY461" s="23" t="s">
        <v>118</v>
      </c>
      <c r="BE461" s="165">
        <f>IF(N461="základní",J461,0)</f>
        <v>0</v>
      </c>
      <c r="BF461" s="165">
        <f>IF(N461="snížená",J461,0)</f>
        <v>0</v>
      </c>
      <c r="BG461" s="165">
        <f>IF(N461="zákl. přenesená",J461,0)</f>
        <v>0</v>
      </c>
      <c r="BH461" s="165">
        <f>IF(N461="sníž. přenesená",J461,0)</f>
        <v>0</v>
      </c>
      <c r="BI461" s="165">
        <f>IF(N461="nulová",J461,0)</f>
        <v>0</v>
      </c>
      <c r="BJ461" s="23" t="s">
        <v>80</v>
      </c>
      <c r="BK461" s="165">
        <f>ROUND(I461*H461,2)</f>
        <v>0</v>
      </c>
      <c r="BL461" s="23" t="s">
        <v>263</v>
      </c>
      <c r="BM461" s="23" t="s">
        <v>793</v>
      </c>
    </row>
    <row r="462" spans="2:65" s="13" customFormat="1">
      <c r="B462" s="186"/>
      <c r="D462" s="167" t="s">
        <v>127</v>
      </c>
      <c r="E462" s="187" t="s">
        <v>5</v>
      </c>
      <c r="F462" s="188" t="s">
        <v>794</v>
      </c>
      <c r="H462" s="189" t="s">
        <v>5</v>
      </c>
      <c r="L462" s="186"/>
      <c r="M462" s="190"/>
      <c r="N462" s="191"/>
      <c r="O462" s="191"/>
      <c r="P462" s="191"/>
      <c r="Q462" s="191"/>
      <c r="R462" s="191"/>
      <c r="S462" s="191"/>
      <c r="T462" s="192"/>
      <c r="AT462" s="189" t="s">
        <v>127</v>
      </c>
      <c r="AU462" s="189" t="s">
        <v>81</v>
      </c>
      <c r="AV462" s="13" t="s">
        <v>80</v>
      </c>
      <c r="AW462" s="13" t="s">
        <v>37</v>
      </c>
      <c r="AX462" s="13" t="s">
        <v>74</v>
      </c>
      <c r="AY462" s="189" t="s">
        <v>118</v>
      </c>
    </row>
    <row r="463" spans="2:65" s="11" customFormat="1">
      <c r="B463" s="166"/>
      <c r="D463" s="175" t="s">
        <v>127</v>
      </c>
      <c r="E463" s="183" t="s">
        <v>5</v>
      </c>
      <c r="F463" s="184" t="s">
        <v>795</v>
      </c>
      <c r="H463" s="185">
        <v>42.594000000000001</v>
      </c>
      <c r="L463" s="166"/>
      <c r="M463" s="171"/>
      <c r="N463" s="172"/>
      <c r="O463" s="172"/>
      <c r="P463" s="172"/>
      <c r="Q463" s="172"/>
      <c r="R463" s="172"/>
      <c r="S463" s="172"/>
      <c r="T463" s="173"/>
      <c r="AT463" s="168" t="s">
        <v>127</v>
      </c>
      <c r="AU463" s="168" t="s">
        <v>81</v>
      </c>
      <c r="AV463" s="11" t="s">
        <v>81</v>
      </c>
      <c r="AW463" s="11" t="s">
        <v>37</v>
      </c>
      <c r="AX463" s="11" t="s">
        <v>80</v>
      </c>
      <c r="AY463" s="168" t="s">
        <v>118</v>
      </c>
    </row>
    <row r="464" spans="2:65" s="1" customFormat="1" ht="22.5" customHeight="1">
      <c r="B464" s="154"/>
      <c r="C464" s="200" t="s">
        <v>796</v>
      </c>
      <c r="D464" s="200" t="s">
        <v>277</v>
      </c>
      <c r="E464" s="201" t="s">
        <v>797</v>
      </c>
      <c r="F464" s="202" t="s">
        <v>798</v>
      </c>
      <c r="G464" s="203" t="s">
        <v>126</v>
      </c>
      <c r="H464" s="204">
        <v>48.982999999999997</v>
      </c>
      <c r="I464" s="205"/>
      <c r="J464" s="205">
        <f>ROUND(I464*H464,2)</f>
        <v>0</v>
      </c>
      <c r="K464" s="202" t="s">
        <v>122</v>
      </c>
      <c r="L464" s="206"/>
      <c r="M464" s="207" t="s">
        <v>5</v>
      </c>
      <c r="N464" s="208" t="s">
        <v>45</v>
      </c>
      <c r="O464" s="163">
        <v>0</v>
      </c>
      <c r="P464" s="163">
        <f>O464*H464</f>
        <v>0</v>
      </c>
      <c r="Q464" s="163">
        <v>2.9999999999999997E-4</v>
      </c>
      <c r="R464" s="163">
        <f>Q464*H464</f>
        <v>1.4694899999999999E-2</v>
      </c>
      <c r="S464" s="163">
        <v>0</v>
      </c>
      <c r="T464" s="164">
        <f>S464*H464</f>
        <v>0</v>
      </c>
      <c r="AR464" s="23" t="s">
        <v>353</v>
      </c>
      <c r="AT464" s="23" t="s">
        <v>277</v>
      </c>
      <c r="AU464" s="23" t="s">
        <v>81</v>
      </c>
      <c r="AY464" s="23" t="s">
        <v>118</v>
      </c>
      <c r="BE464" s="165">
        <f>IF(N464="základní",J464,0)</f>
        <v>0</v>
      </c>
      <c r="BF464" s="165">
        <f>IF(N464="snížená",J464,0)</f>
        <v>0</v>
      </c>
      <c r="BG464" s="165">
        <f>IF(N464="zákl. přenesená",J464,0)</f>
        <v>0</v>
      </c>
      <c r="BH464" s="165">
        <f>IF(N464="sníž. přenesená",J464,0)</f>
        <v>0</v>
      </c>
      <c r="BI464" s="165">
        <f>IF(N464="nulová",J464,0)</f>
        <v>0</v>
      </c>
      <c r="BJ464" s="23" t="s">
        <v>80</v>
      </c>
      <c r="BK464" s="165">
        <f>ROUND(I464*H464,2)</f>
        <v>0</v>
      </c>
      <c r="BL464" s="23" t="s">
        <v>263</v>
      </c>
      <c r="BM464" s="23" t="s">
        <v>799</v>
      </c>
    </row>
    <row r="465" spans="2:65" s="11" customFormat="1">
      <c r="B465" s="166"/>
      <c r="D465" s="175" t="s">
        <v>127</v>
      </c>
      <c r="F465" s="184" t="s">
        <v>789</v>
      </c>
      <c r="H465" s="185">
        <v>48.982999999999997</v>
      </c>
      <c r="L465" s="166"/>
      <c r="M465" s="171"/>
      <c r="N465" s="172"/>
      <c r="O465" s="172"/>
      <c r="P465" s="172"/>
      <c r="Q465" s="172"/>
      <c r="R465" s="172"/>
      <c r="S465" s="172"/>
      <c r="T465" s="173"/>
      <c r="AT465" s="168" t="s">
        <v>127</v>
      </c>
      <c r="AU465" s="168" t="s">
        <v>81</v>
      </c>
      <c r="AV465" s="11" t="s">
        <v>81</v>
      </c>
      <c r="AW465" s="11" t="s">
        <v>6</v>
      </c>
      <c r="AX465" s="11" t="s">
        <v>80</v>
      </c>
      <c r="AY465" s="168" t="s">
        <v>118</v>
      </c>
    </row>
    <row r="466" spans="2:65" s="1" customFormat="1" ht="22.5" customHeight="1">
      <c r="B466" s="154"/>
      <c r="C466" s="155" t="s">
        <v>800</v>
      </c>
      <c r="D466" s="155" t="s">
        <v>120</v>
      </c>
      <c r="E466" s="156" t="s">
        <v>801</v>
      </c>
      <c r="F466" s="157" t="s">
        <v>802</v>
      </c>
      <c r="G466" s="158" t="s">
        <v>121</v>
      </c>
      <c r="H466" s="159">
        <v>1</v>
      </c>
      <c r="I466" s="160"/>
      <c r="J466" s="160">
        <f>ROUND(I466*H466,2)</f>
        <v>0</v>
      </c>
      <c r="K466" s="157" t="s">
        <v>5</v>
      </c>
      <c r="L466" s="38"/>
      <c r="M466" s="161" t="s">
        <v>5</v>
      </c>
      <c r="N466" s="162" t="s">
        <v>45</v>
      </c>
      <c r="O466" s="163">
        <v>0</v>
      </c>
      <c r="P466" s="163">
        <f>O466*H466</f>
        <v>0</v>
      </c>
      <c r="Q466" s="163">
        <v>0</v>
      </c>
      <c r="R466" s="163">
        <f>Q466*H466</f>
        <v>0</v>
      </c>
      <c r="S466" s="163">
        <v>0</v>
      </c>
      <c r="T466" s="164">
        <f>S466*H466</f>
        <v>0</v>
      </c>
      <c r="AR466" s="23" t="s">
        <v>263</v>
      </c>
      <c r="AT466" s="23" t="s">
        <v>120</v>
      </c>
      <c r="AU466" s="23" t="s">
        <v>81</v>
      </c>
      <c r="AY466" s="23" t="s">
        <v>118</v>
      </c>
      <c r="BE466" s="165">
        <f>IF(N466="základní",J466,0)</f>
        <v>0</v>
      </c>
      <c r="BF466" s="165">
        <f>IF(N466="snížená",J466,0)</f>
        <v>0</v>
      </c>
      <c r="BG466" s="165">
        <f>IF(N466="zákl. přenesená",J466,0)</f>
        <v>0</v>
      </c>
      <c r="BH466" s="165">
        <f>IF(N466="sníž. přenesená",J466,0)</f>
        <v>0</v>
      </c>
      <c r="BI466" s="165">
        <f>IF(N466="nulová",J466,0)</f>
        <v>0</v>
      </c>
      <c r="BJ466" s="23" t="s">
        <v>80</v>
      </c>
      <c r="BK466" s="165">
        <f>ROUND(I466*H466,2)</f>
        <v>0</v>
      </c>
      <c r="BL466" s="23" t="s">
        <v>263</v>
      </c>
      <c r="BM466" s="23" t="s">
        <v>803</v>
      </c>
    </row>
    <row r="467" spans="2:65" s="1" customFormat="1" ht="22.5" customHeight="1">
      <c r="B467" s="154"/>
      <c r="C467" s="155" t="s">
        <v>804</v>
      </c>
      <c r="D467" s="155" t="s">
        <v>120</v>
      </c>
      <c r="E467" s="156" t="s">
        <v>805</v>
      </c>
      <c r="F467" s="157" t="s">
        <v>806</v>
      </c>
      <c r="G467" s="158" t="s">
        <v>121</v>
      </c>
      <c r="H467" s="159">
        <v>4</v>
      </c>
      <c r="I467" s="160"/>
      <c r="J467" s="160">
        <f>ROUND(I467*H467,2)</f>
        <v>0</v>
      </c>
      <c r="K467" s="157" t="s">
        <v>5</v>
      </c>
      <c r="L467" s="38"/>
      <c r="M467" s="161" t="s">
        <v>5</v>
      </c>
      <c r="N467" s="162" t="s">
        <v>45</v>
      </c>
      <c r="O467" s="163">
        <v>0</v>
      </c>
      <c r="P467" s="163">
        <f>O467*H467</f>
        <v>0</v>
      </c>
      <c r="Q467" s="163">
        <v>0</v>
      </c>
      <c r="R467" s="163">
        <f>Q467*H467</f>
        <v>0</v>
      </c>
      <c r="S467" s="163">
        <v>0</v>
      </c>
      <c r="T467" s="164">
        <f>S467*H467</f>
        <v>0</v>
      </c>
      <c r="AR467" s="23" t="s">
        <v>263</v>
      </c>
      <c r="AT467" s="23" t="s">
        <v>120</v>
      </c>
      <c r="AU467" s="23" t="s">
        <v>81</v>
      </c>
      <c r="AY467" s="23" t="s">
        <v>118</v>
      </c>
      <c r="BE467" s="165">
        <f>IF(N467="základní",J467,0)</f>
        <v>0</v>
      </c>
      <c r="BF467" s="165">
        <f>IF(N467="snížená",J467,0)</f>
        <v>0</v>
      </c>
      <c r="BG467" s="165">
        <f>IF(N467="zákl. přenesená",J467,0)</f>
        <v>0</v>
      </c>
      <c r="BH467" s="165">
        <f>IF(N467="sníž. přenesená",J467,0)</f>
        <v>0</v>
      </c>
      <c r="BI467" s="165">
        <f>IF(N467="nulová",J467,0)</f>
        <v>0</v>
      </c>
      <c r="BJ467" s="23" t="s">
        <v>80</v>
      </c>
      <c r="BK467" s="165">
        <f>ROUND(I467*H467,2)</f>
        <v>0</v>
      </c>
      <c r="BL467" s="23" t="s">
        <v>263</v>
      </c>
      <c r="BM467" s="23" t="s">
        <v>807</v>
      </c>
    </row>
    <row r="468" spans="2:65" s="1" customFormat="1" ht="31.5" customHeight="1">
      <c r="B468" s="154"/>
      <c r="C468" s="155" t="s">
        <v>808</v>
      </c>
      <c r="D468" s="155" t="s">
        <v>120</v>
      </c>
      <c r="E468" s="156" t="s">
        <v>809</v>
      </c>
      <c r="F468" s="157" t="s">
        <v>810</v>
      </c>
      <c r="G468" s="158" t="s">
        <v>753</v>
      </c>
      <c r="H468" s="159">
        <v>261.63600000000002</v>
      </c>
      <c r="I468" s="160"/>
      <c r="J468" s="160">
        <f>ROUND(I468*H468,2)</f>
        <v>0</v>
      </c>
      <c r="K468" s="157" t="s">
        <v>122</v>
      </c>
      <c r="L468" s="38"/>
      <c r="M468" s="161" t="s">
        <v>5</v>
      </c>
      <c r="N468" s="162" t="s">
        <v>45</v>
      </c>
      <c r="O468" s="163">
        <v>0</v>
      </c>
      <c r="P468" s="163">
        <f>O468*H468</f>
        <v>0</v>
      </c>
      <c r="Q468" s="163">
        <v>0</v>
      </c>
      <c r="R468" s="163">
        <f>Q468*H468</f>
        <v>0</v>
      </c>
      <c r="S468" s="163">
        <v>0</v>
      </c>
      <c r="T468" s="164">
        <f>S468*H468</f>
        <v>0</v>
      </c>
      <c r="AR468" s="23" t="s">
        <v>263</v>
      </c>
      <c r="AT468" s="23" t="s">
        <v>120</v>
      </c>
      <c r="AU468" s="23" t="s">
        <v>81</v>
      </c>
      <c r="AY468" s="23" t="s">
        <v>118</v>
      </c>
      <c r="BE468" s="165">
        <f>IF(N468="základní",J468,0)</f>
        <v>0</v>
      </c>
      <c r="BF468" s="165">
        <f>IF(N468="snížená",J468,0)</f>
        <v>0</v>
      </c>
      <c r="BG468" s="165">
        <f>IF(N468="zákl. přenesená",J468,0)</f>
        <v>0</v>
      </c>
      <c r="BH468" s="165">
        <f>IF(N468="sníž. přenesená",J468,0)</f>
        <v>0</v>
      </c>
      <c r="BI468" s="165">
        <f>IF(N468="nulová",J468,0)</f>
        <v>0</v>
      </c>
      <c r="BJ468" s="23" t="s">
        <v>80</v>
      </c>
      <c r="BK468" s="165">
        <f>ROUND(I468*H468,2)</f>
        <v>0</v>
      </c>
      <c r="BL468" s="23" t="s">
        <v>263</v>
      </c>
      <c r="BM468" s="23" t="s">
        <v>811</v>
      </c>
    </row>
    <row r="469" spans="2:65" s="10" customFormat="1" ht="29.85" customHeight="1">
      <c r="B469" s="141"/>
      <c r="D469" s="151" t="s">
        <v>73</v>
      </c>
      <c r="E469" s="152" t="s">
        <v>812</v>
      </c>
      <c r="F469" s="152" t="s">
        <v>813</v>
      </c>
      <c r="J469" s="153">
        <f>BK469</f>
        <v>0</v>
      </c>
      <c r="L469" s="141"/>
      <c r="M469" s="145"/>
      <c r="N469" s="146"/>
      <c r="O469" s="146"/>
      <c r="P469" s="147">
        <f>P470</f>
        <v>0</v>
      </c>
      <c r="Q469" s="146"/>
      <c r="R469" s="147">
        <f>R470</f>
        <v>0</v>
      </c>
      <c r="S469" s="146"/>
      <c r="T469" s="148">
        <f>T470</f>
        <v>0</v>
      </c>
      <c r="AR469" s="142" t="s">
        <v>81</v>
      </c>
      <c r="AT469" s="149" t="s">
        <v>73</v>
      </c>
      <c r="AU469" s="149" t="s">
        <v>80</v>
      </c>
      <c r="AY469" s="142" t="s">
        <v>118</v>
      </c>
      <c r="BK469" s="150">
        <f>BK470</f>
        <v>0</v>
      </c>
    </row>
    <row r="470" spans="2:65" s="1" customFormat="1" ht="22.5" customHeight="1">
      <c r="B470" s="154"/>
      <c r="C470" s="155" t="s">
        <v>814</v>
      </c>
      <c r="D470" s="155" t="s">
        <v>120</v>
      </c>
      <c r="E470" s="156" t="s">
        <v>815</v>
      </c>
      <c r="F470" s="157" t="s">
        <v>816</v>
      </c>
      <c r="G470" s="158" t="s">
        <v>817</v>
      </c>
      <c r="H470" s="159">
        <v>1</v>
      </c>
      <c r="I470" s="160"/>
      <c r="J470" s="160">
        <f>ROUND(I470*H470,2)</f>
        <v>0</v>
      </c>
      <c r="K470" s="157" t="s">
        <v>5</v>
      </c>
      <c r="L470" s="38"/>
      <c r="M470" s="161" t="s">
        <v>5</v>
      </c>
      <c r="N470" s="162" t="s">
        <v>45</v>
      </c>
      <c r="O470" s="163">
        <v>0</v>
      </c>
      <c r="P470" s="163">
        <f>O470*H470</f>
        <v>0</v>
      </c>
      <c r="Q470" s="163">
        <v>0</v>
      </c>
      <c r="R470" s="163">
        <f>Q470*H470</f>
        <v>0</v>
      </c>
      <c r="S470" s="163">
        <v>0</v>
      </c>
      <c r="T470" s="164">
        <f>S470*H470</f>
        <v>0</v>
      </c>
      <c r="AR470" s="23" t="s">
        <v>263</v>
      </c>
      <c r="AT470" s="23" t="s">
        <v>120</v>
      </c>
      <c r="AU470" s="23" t="s">
        <v>81</v>
      </c>
      <c r="AY470" s="23" t="s">
        <v>118</v>
      </c>
      <c r="BE470" s="165">
        <f>IF(N470="základní",J470,0)</f>
        <v>0</v>
      </c>
      <c r="BF470" s="165">
        <f>IF(N470="snížená",J470,0)</f>
        <v>0</v>
      </c>
      <c r="BG470" s="165">
        <f>IF(N470="zákl. přenesená",J470,0)</f>
        <v>0</v>
      </c>
      <c r="BH470" s="165">
        <f>IF(N470="sníž. přenesená",J470,0)</f>
        <v>0</v>
      </c>
      <c r="BI470" s="165">
        <f>IF(N470="nulová",J470,0)</f>
        <v>0</v>
      </c>
      <c r="BJ470" s="23" t="s">
        <v>80</v>
      </c>
      <c r="BK470" s="165">
        <f>ROUND(I470*H470,2)</f>
        <v>0</v>
      </c>
      <c r="BL470" s="23" t="s">
        <v>263</v>
      </c>
      <c r="BM470" s="23" t="s">
        <v>818</v>
      </c>
    </row>
    <row r="471" spans="2:65" s="10" customFormat="1" ht="29.85" customHeight="1">
      <c r="B471" s="141"/>
      <c r="D471" s="151" t="s">
        <v>73</v>
      </c>
      <c r="E471" s="152" t="s">
        <v>819</v>
      </c>
      <c r="F471" s="152" t="s">
        <v>820</v>
      </c>
      <c r="J471" s="153">
        <f>BK471</f>
        <v>0</v>
      </c>
      <c r="L471" s="141"/>
      <c r="M471" s="145"/>
      <c r="N471" s="146"/>
      <c r="O471" s="146"/>
      <c r="P471" s="147">
        <f>SUM(P472:P510)</f>
        <v>56.439033999999992</v>
      </c>
      <c r="Q471" s="146"/>
      <c r="R471" s="147">
        <f>SUM(R472:R510)</f>
        <v>1.44717271</v>
      </c>
      <c r="S471" s="146"/>
      <c r="T471" s="148">
        <f>SUM(T472:T510)</f>
        <v>0</v>
      </c>
      <c r="AR471" s="142" t="s">
        <v>81</v>
      </c>
      <c r="AT471" s="149" t="s">
        <v>73</v>
      </c>
      <c r="AU471" s="149" t="s">
        <v>80</v>
      </c>
      <c r="AY471" s="142" t="s">
        <v>118</v>
      </c>
      <c r="BK471" s="150">
        <f>SUM(BK472:BK510)</f>
        <v>0</v>
      </c>
    </row>
    <row r="472" spans="2:65" s="1" customFormat="1" ht="31.5" customHeight="1">
      <c r="B472" s="154"/>
      <c r="C472" s="155" t="s">
        <v>821</v>
      </c>
      <c r="D472" s="155" t="s">
        <v>120</v>
      </c>
      <c r="E472" s="156" t="s">
        <v>822</v>
      </c>
      <c r="F472" s="157" t="s">
        <v>823</v>
      </c>
      <c r="G472" s="158" t="s">
        <v>126</v>
      </c>
      <c r="H472" s="159">
        <v>2.73</v>
      </c>
      <c r="I472" s="160"/>
      <c r="J472" s="160">
        <f>ROUND(I472*H472,2)</f>
        <v>0</v>
      </c>
      <c r="K472" s="157" t="s">
        <v>122</v>
      </c>
      <c r="L472" s="38"/>
      <c r="M472" s="161" t="s">
        <v>5</v>
      </c>
      <c r="N472" s="162" t="s">
        <v>45</v>
      </c>
      <c r="O472" s="163">
        <v>3.3000000000000002E-2</v>
      </c>
      <c r="P472" s="163">
        <f>O472*H472</f>
        <v>9.0090000000000003E-2</v>
      </c>
      <c r="Q472" s="163">
        <v>0</v>
      </c>
      <c r="R472" s="163">
        <f>Q472*H472</f>
        <v>0</v>
      </c>
      <c r="S472" s="163">
        <v>0</v>
      </c>
      <c r="T472" s="164">
        <f>S472*H472</f>
        <v>0</v>
      </c>
      <c r="AR472" s="23" t="s">
        <v>263</v>
      </c>
      <c r="AT472" s="23" t="s">
        <v>120</v>
      </c>
      <c r="AU472" s="23" t="s">
        <v>81</v>
      </c>
      <c r="AY472" s="23" t="s">
        <v>118</v>
      </c>
      <c r="BE472" s="165">
        <f>IF(N472="základní",J472,0)</f>
        <v>0</v>
      </c>
      <c r="BF472" s="165">
        <f>IF(N472="snížená",J472,0)</f>
        <v>0</v>
      </c>
      <c r="BG472" s="165">
        <f>IF(N472="zákl. přenesená",J472,0)</f>
        <v>0</v>
      </c>
      <c r="BH472" s="165">
        <f>IF(N472="sníž. přenesená",J472,0)</f>
        <v>0</v>
      </c>
      <c r="BI472" s="165">
        <f>IF(N472="nulová",J472,0)</f>
        <v>0</v>
      </c>
      <c r="BJ472" s="23" t="s">
        <v>80</v>
      </c>
      <c r="BK472" s="165">
        <f>ROUND(I472*H472,2)</f>
        <v>0</v>
      </c>
      <c r="BL472" s="23" t="s">
        <v>263</v>
      </c>
      <c r="BM472" s="23" t="s">
        <v>824</v>
      </c>
    </row>
    <row r="473" spans="2:65" s="13" customFormat="1">
      <c r="B473" s="186"/>
      <c r="D473" s="167" t="s">
        <v>127</v>
      </c>
      <c r="E473" s="187" t="s">
        <v>5</v>
      </c>
      <c r="F473" s="188" t="s">
        <v>825</v>
      </c>
      <c r="H473" s="189" t="s">
        <v>5</v>
      </c>
      <c r="L473" s="186"/>
      <c r="M473" s="190"/>
      <c r="N473" s="191"/>
      <c r="O473" s="191"/>
      <c r="P473" s="191"/>
      <c r="Q473" s="191"/>
      <c r="R473" s="191"/>
      <c r="S473" s="191"/>
      <c r="T473" s="192"/>
      <c r="AT473" s="189" t="s">
        <v>127</v>
      </c>
      <c r="AU473" s="189" t="s">
        <v>81</v>
      </c>
      <c r="AV473" s="13" t="s">
        <v>80</v>
      </c>
      <c r="AW473" s="13" t="s">
        <v>37</v>
      </c>
      <c r="AX473" s="13" t="s">
        <v>74</v>
      </c>
      <c r="AY473" s="189" t="s">
        <v>118</v>
      </c>
    </row>
    <row r="474" spans="2:65" s="11" customFormat="1">
      <c r="B474" s="166"/>
      <c r="D474" s="175" t="s">
        <v>127</v>
      </c>
      <c r="E474" s="183" t="s">
        <v>5</v>
      </c>
      <c r="F474" s="184" t="s">
        <v>826</v>
      </c>
      <c r="H474" s="185">
        <v>2.73</v>
      </c>
      <c r="L474" s="166"/>
      <c r="M474" s="171"/>
      <c r="N474" s="172"/>
      <c r="O474" s="172"/>
      <c r="P474" s="172"/>
      <c r="Q474" s="172"/>
      <c r="R474" s="172"/>
      <c r="S474" s="172"/>
      <c r="T474" s="173"/>
      <c r="AT474" s="168" t="s">
        <v>127</v>
      </c>
      <c r="AU474" s="168" t="s">
        <v>81</v>
      </c>
      <c r="AV474" s="11" t="s">
        <v>81</v>
      </c>
      <c r="AW474" s="11" t="s">
        <v>37</v>
      </c>
      <c r="AX474" s="11" t="s">
        <v>80</v>
      </c>
      <c r="AY474" s="168" t="s">
        <v>118</v>
      </c>
    </row>
    <row r="475" spans="2:65" s="1" customFormat="1" ht="22.5" customHeight="1">
      <c r="B475" s="154"/>
      <c r="C475" s="200" t="s">
        <v>827</v>
      </c>
      <c r="D475" s="200" t="s">
        <v>277</v>
      </c>
      <c r="E475" s="201" t="s">
        <v>828</v>
      </c>
      <c r="F475" s="202" t="s">
        <v>829</v>
      </c>
      <c r="G475" s="203" t="s">
        <v>126</v>
      </c>
      <c r="H475" s="204">
        <v>3.14</v>
      </c>
      <c r="I475" s="205"/>
      <c r="J475" s="205">
        <f>ROUND(I475*H475,2)</f>
        <v>0</v>
      </c>
      <c r="K475" s="202" t="s">
        <v>122</v>
      </c>
      <c r="L475" s="206"/>
      <c r="M475" s="207" t="s">
        <v>5</v>
      </c>
      <c r="N475" s="208" t="s">
        <v>45</v>
      </c>
      <c r="O475" s="163">
        <v>0</v>
      </c>
      <c r="P475" s="163">
        <f>O475*H475</f>
        <v>0</v>
      </c>
      <c r="Q475" s="163">
        <v>3.8800000000000002E-3</v>
      </c>
      <c r="R475" s="163">
        <f>Q475*H475</f>
        <v>1.2183200000000002E-2</v>
      </c>
      <c r="S475" s="163">
        <v>0</v>
      </c>
      <c r="T475" s="164">
        <f>S475*H475</f>
        <v>0</v>
      </c>
      <c r="AR475" s="23" t="s">
        <v>353</v>
      </c>
      <c r="AT475" s="23" t="s">
        <v>277</v>
      </c>
      <c r="AU475" s="23" t="s">
        <v>81</v>
      </c>
      <c r="AY475" s="23" t="s">
        <v>118</v>
      </c>
      <c r="BE475" s="165">
        <f>IF(N475="základní",J475,0)</f>
        <v>0</v>
      </c>
      <c r="BF475" s="165">
        <f>IF(N475="snížená",J475,0)</f>
        <v>0</v>
      </c>
      <c r="BG475" s="165">
        <f>IF(N475="zákl. přenesená",J475,0)</f>
        <v>0</v>
      </c>
      <c r="BH475" s="165">
        <f>IF(N475="sníž. přenesená",J475,0)</f>
        <v>0</v>
      </c>
      <c r="BI475" s="165">
        <f>IF(N475="nulová",J475,0)</f>
        <v>0</v>
      </c>
      <c r="BJ475" s="23" t="s">
        <v>80</v>
      </c>
      <c r="BK475" s="165">
        <f>ROUND(I475*H475,2)</f>
        <v>0</v>
      </c>
      <c r="BL475" s="23" t="s">
        <v>263</v>
      </c>
      <c r="BM475" s="23" t="s">
        <v>830</v>
      </c>
    </row>
    <row r="476" spans="2:65" s="11" customFormat="1">
      <c r="B476" s="166"/>
      <c r="D476" s="175" t="s">
        <v>127</v>
      </c>
      <c r="F476" s="184" t="s">
        <v>831</v>
      </c>
      <c r="H476" s="185">
        <v>3.14</v>
      </c>
      <c r="L476" s="166"/>
      <c r="M476" s="171"/>
      <c r="N476" s="172"/>
      <c r="O476" s="172"/>
      <c r="P476" s="172"/>
      <c r="Q476" s="172"/>
      <c r="R476" s="172"/>
      <c r="S476" s="172"/>
      <c r="T476" s="173"/>
      <c r="AT476" s="168" t="s">
        <v>127</v>
      </c>
      <c r="AU476" s="168" t="s">
        <v>81</v>
      </c>
      <c r="AV476" s="11" t="s">
        <v>81</v>
      </c>
      <c r="AW476" s="11" t="s">
        <v>6</v>
      </c>
      <c r="AX476" s="11" t="s">
        <v>80</v>
      </c>
      <c r="AY476" s="168" t="s">
        <v>118</v>
      </c>
    </row>
    <row r="477" spans="2:65" s="1" customFormat="1" ht="44.25" customHeight="1">
      <c r="B477" s="154"/>
      <c r="C477" s="155" t="s">
        <v>832</v>
      </c>
      <c r="D477" s="155" t="s">
        <v>120</v>
      </c>
      <c r="E477" s="156" t="s">
        <v>833</v>
      </c>
      <c r="F477" s="157" t="s">
        <v>834</v>
      </c>
      <c r="G477" s="158" t="s">
        <v>124</v>
      </c>
      <c r="H477" s="159">
        <v>18.2</v>
      </c>
      <c r="I477" s="160"/>
      <c r="J477" s="160">
        <f>ROUND(I477*H477,2)</f>
        <v>0</v>
      </c>
      <c r="K477" s="157" t="s">
        <v>122</v>
      </c>
      <c r="L477" s="38"/>
      <c r="M477" s="161" t="s">
        <v>5</v>
      </c>
      <c r="N477" s="162" t="s">
        <v>45</v>
      </c>
      <c r="O477" s="163">
        <v>0.39400000000000002</v>
      </c>
      <c r="P477" s="163">
        <f>O477*H477</f>
        <v>7.1707999999999998</v>
      </c>
      <c r="Q477" s="163">
        <v>0</v>
      </c>
      <c r="R477" s="163">
        <f>Q477*H477</f>
        <v>0</v>
      </c>
      <c r="S477" s="163">
        <v>0</v>
      </c>
      <c r="T477" s="164">
        <f>S477*H477</f>
        <v>0</v>
      </c>
      <c r="AR477" s="23" t="s">
        <v>263</v>
      </c>
      <c r="AT477" s="23" t="s">
        <v>120</v>
      </c>
      <c r="AU477" s="23" t="s">
        <v>81</v>
      </c>
      <c r="AY477" s="23" t="s">
        <v>118</v>
      </c>
      <c r="BE477" s="165">
        <f>IF(N477="základní",J477,0)</f>
        <v>0</v>
      </c>
      <c r="BF477" s="165">
        <f>IF(N477="snížená",J477,0)</f>
        <v>0</v>
      </c>
      <c r="BG477" s="165">
        <f>IF(N477="zákl. přenesená",J477,0)</f>
        <v>0</v>
      </c>
      <c r="BH477" s="165">
        <f>IF(N477="sníž. přenesená",J477,0)</f>
        <v>0</v>
      </c>
      <c r="BI477" s="165">
        <f>IF(N477="nulová",J477,0)</f>
        <v>0</v>
      </c>
      <c r="BJ477" s="23" t="s">
        <v>80</v>
      </c>
      <c r="BK477" s="165">
        <f>ROUND(I477*H477,2)</f>
        <v>0</v>
      </c>
      <c r="BL477" s="23" t="s">
        <v>263</v>
      </c>
      <c r="BM477" s="23" t="s">
        <v>835</v>
      </c>
    </row>
    <row r="478" spans="2:65" s="13" customFormat="1">
      <c r="B478" s="186"/>
      <c r="D478" s="167" t="s">
        <v>127</v>
      </c>
      <c r="E478" s="187" t="s">
        <v>5</v>
      </c>
      <c r="F478" s="188" t="s">
        <v>825</v>
      </c>
      <c r="H478" s="189" t="s">
        <v>5</v>
      </c>
      <c r="L478" s="186"/>
      <c r="M478" s="190"/>
      <c r="N478" s="191"/>
      <c r="O478" s="191"/>
      <c r="P478" s="191"/>
      <c r="Q478" s="191"/>
      <c r="R478" s="191"/>
      <c r="S478" s="191"/>
      <c r="T478" s="192"/>
      <c r="AT478" s="189" t="s">
        <v>127</v>
      </c>
      <c r="AU478" s="189" t="s">
        <v>81</v>
      </c>
      <c r="AV478" s="13" t="s">
        <v>80</v>
      </c>
      <c r="AW478" s="13" t="s">
        <v>37</v>
      </c>
      <c r="AX478" s="13" t="s">
        <v>74</v>
      </c>
      <c r="AY478" s="189" t="s">
        <v>118</v>
      </c>
    </row>
    <row r="479" spans="2:65" s="11" customFormat="1">
      <c r="B479" s="166"/>
      <c r="D479" s="175" t="s">
        <v>127</v>
      </c>
      <c r="E479" s="183" t="s">
        <v>5</v>
      </c>
      <c r="F479" s="184" t="s">
        <v>836</v>
      </c>
      <c r="H479" s="185">
        <v>18.2</v>
      </c>
      <c r="L479" s="166"/>
      <c r="M479" s="171"/>
      <c r="N479" s="172"/>
      <c r="O479" s="172"/>
      <c r="P479" s="172"/>
      <c r="Q479" s="172"/>
      <c r="R479" s="172"/>
      <c r="S479" s="172"/>
      <c r="T479" s="173"/>
      <c r="AT479" s="168" t="s">
        <v>127</v>
      </c>
      <c r="AU479" s="168" t="s">
        <v>81</v>
      </c>
      <c r="AV479" s="11" t="s">
        <v>81</v>
      </c>
      <c r="AW479" s="11" t="s">
        <v>37</v>
      </c>
      <c r="AX479" s="11" t="s">
        <v>80</v>
      </c>
      <c r="AY479" s="168" t="s">
        <v>118</v>
      </c>
    </row>
    <row r="480" spans="2:65" s="1" customFormat="1" ht="22.5" customHeight="1">
      <c r="B480" s="154"/>
      <c r="C480" s="200" t="s">
        <v>837</v>
      </c>
      <c r="D480" s="200" t="s">
        <v>277</v>
      </c>
      <c r="E480" s="201" t="s">
        <v>838</v>
      </c>
      <c r="F480" s="202" t="s">
        <v>839</v>
      </c>
      <c r="G480" s="203" t="s">
        <v>124</v>
      </c>
      <c r="H480" s="204">
        <v>20.02</v>
      </c>
      <c r="I480" s="205"/>
      <c r="J480" s="205">
        <f>ROUND(I480*H480,2)</f>
        <v>0</v>
      </c>
      <c r="K480" s="202" t="s">
        <v>122</v>
      </c>
      <c r="L480" s="206"/>
      <c r="M480" s="207" t="s">
        <v>5</v>
      </c>
      <c r="N480" s="208" t="s">
        <v>45</v>
      </c>
      <c r="O480" s="163">
        <v>0</v>
      </c>
      <c r="P480" s="163">
        <f>O480*H480</f>
        <v>0</v>
      </c>
      <c r="Q480" s="163">
        <v>4.9300000000000004E-3</v>
      </c>
      <c r="R480" s="163">
        <f>Q480*H480</f>
        <v>9.8698600000000011E-2</v>
      </c>
      <c r="S480" s="163">
        <v>0</v>
      </c>
      <c r="T480" s="164">
        <f>S480*H480</f>
        <v>0</v>
      </c>
      <c r="AR480" s="23" t="s">
        <v>353</v>
      </c>
      <c r="AT480" s="23" t="s">
        <v>277</v>
      </c>
      <c r="AU480" s="23" t="s">
        <v>81</v>
      </c>
      <c r="AY480" s="23" t="s">
        <v>118</v>
      </c>
      <c r="BE480" s="165">
        <f>IF(N480="základní",J480,0)</f>
        <v>0</v>
      </c>
      <c r="BF480" s="165">
        <f>IF(N480="snížená",J480,0)</f>
        <v>0</v>
      </c>
      <c r="BG480" s="165">
        <f>IF(N480="zákl. přenesená",J480,0)</f>
        <v>0</v>
      </c>
      <c r="BH480" s="165">
        <f>IF(N480="sníž. přenesená",J480,0)</f>
        <v>0</v>
      </c>
      <c r="BI480" s="165">
        <f>IF(N480="nulová",J480,0)</f>
        <v>0</v>
      </c>
      <c r="BJ480" s="23" t="s">
        <v>80</v>
      </c>
      <c r="BK480" s="165">
        <f>ROUND(I480*H480,2)</f>
        <v>0</v>
      </c>
      <c r="BL480" s="23" t="s">
        <v>263</v>
      </c>
      <c r="BM480" s="23" t="s">
        <v>840</v>
      </c>
    </row>
    <row r="481" spans="2:65" s="11" customFormat="1">
      <c r="B481" s="166"/>
      <c r="D481" s="175" t="s">
        <v>127</v>
      </c>
      <c r="F481" s="184" t="s">
        <v>841</v>
      </c>
      <c r="H481" s="185">
        <v>20.02</v>
      </c>
      <c r="L481" s="166"/>
      <c r="M481" s="171"/>
      <c r="N481" s="172"/>
      <c r="O481" s="172"/>
      <c r="P481" s="172"/>
      <c r="Q481" s="172"/>
      <c r="R481" s="172"/>
      <c r="S481" s="172"/>
      <c r="T481" s="173"/>
      <c r="AT481" s="168" t="s">
        <v>127</v>
      </c>
      <c r="AU481" s="168" t="s">
        <v>81</v>
      </c>
      <c r="AV481" s="11" t="s">
        <v>81</v>
      </c>
      <c r="AW481" s="11" t="s">
        <v>6</v>
      </c>
      <c r="AX481" s="11" t="s">
        <v>80</v>
      </c>
      <c r="AY481" s="168" t="s">
        <v>118</v>
      </c>
    </row>
    <row r="482" spans="2:65" s="1" customFormat="1" ht="31.5" customHeight="1">
      <c r="B482" s="154"/>
      <c r="C482" s="155" t="s">
        <v>842</v>
      </c>
      <c r="D482" s="155" t="s">
        <v>120</v>
      </c>
      <c r="E482" s="156" t="s">
        <v>843</v>
      </c>
      <c r="F482" s="157" t="s">
        <v>844</v>
      </c>
      <c r="G482" s="158" t="s">
        <v>121</v>
      </c>
      <c r="H482" s="159">
        <v>14</v>
      </c>
      <c r="I482" s="160"/>
      <c r="J482" s="160">
        <f>ROUND(I482*H482,2)</f>
        <v>0</v>
      </c>
      <c r="K482" s="157" t="s">
        <v>122</v>
      </c>
      <c r="L482" s="38"/>
      <c r="M482" s="161" t="s">
        <v>5</v>
      </c>
      <c r="N482" s="162" t="s">
        <v>45</v>
      </c>
      <c r="O482" s="163">
        <v>0.104</v>
      </c>
      <c r="P482" s="163">
        <f>O482*H482</f>
        <v>1.456</v>
      </c>
      <c r="Q482" s="163">
        <v>4.0000000000000003E-5</v>
      </c>
      <c r="R482" s="163">
        <f>Q482*H482</f>
        <v>5.6000000000000006E-4</v>
      </c>
      <c r="S482" s="163">
        <v>0</v>
      </c>
      <c r="T482" s="164">
        <f>S482*H482</f>
        <v>0</v>
      </c>
      <c r="AR482" s="23" t="s">
        <v>123</v>
      </c>
      <c r="AT482" s="23" t="s">
        <v>120</v>
      </c>
      <c r="AU482" s="23" t="s">
        <v>81</v>
      </c>
      <c r="AY482" s="23" t="s">
        <v>118</v>
      </c>
      <c r="BE482" s="165">
        <f>IF(N482="základní",J482,0)</f>
        <v>0</v>
      </c>
      <c r="BF482" s="165">
        <f>IF(N482="snížená",J482,0)</f>
        <v>0</v>
      </c>
      <c r="BG482" s="165">
        <f>IF(N482="zákl. přenesená",J482,0)</f>
        <v>0</v>
      </c>
      <c r="BH482" s="165">
        <f>IF(N482="sníž. přenesená",J482,0)</f>
        <v>0</v>
      </c>
      <c r="BI482" s="165">
        <f>IF(N482="nulová",J482,0)</f>
        <v>0</v>
      </c>
      <c r="BJ482" s="23" t="s">
        <v>80</v>
      </c>
      <c r="BK482" s="165">
        <f>ROUND(I482*H482,2)</f>
        <v>0</v>
      </c>
      <c r="BL482" s="23" t="s">
        <v>123</v>
      </c>
      <c r="BM482" s="23" t="s">
        <v>845</v>
      </c>
    </row>
    <row r="483" spans="2:65" s="13" customFormat="1">
      <c r="B483" s="186"/>
      <c r="D483" s="167" t="s">
        <v>127</v>
      </c>
      <c r="E483" s="187" t="s">
        <v>5</v>
      </c>
      <c r="F483" s="188" t="s">
        <v>825</v>
      </c>
      <c r="H483" s="189" t="s">
        <v>5</v>
      </c>
      <c r="L483" s="186"/>
      <c r="M483" s="190"/>
      <c r="N483" s="191"/>
      <c r="O483" s="191"/>
      <c r="P483" s="191"/>
      <c r="Q483" s="191"/>
      <c r="R483" s="191"/>
      <c r="S483" s="191"/>
      <c r="T483" s="192"/>
      <c r="AT483" s="189" t="s">
        <v>127</v>
      </c>
      <c r="AU483" s="189" t="s">
        <v>81</v>
      </c>
      <c r="AV483" s="13" t="s">
        <v>80</v>
      </c>
      <c r="AW483" s="13" t="s">
        <v>37</v>
      </c>
      <c r="AX483" s="13" t="s">
        <v>74</v>
      </c>
      <c r="AY483" s="189" t="s">
        <v>118</v>
      </c>
    </row>
    <row r="484" spans="2:65" s="11" customFormat="1">
      <c r="B484" s="166"/>
      <c r="D484" s="175" t="s">
        <v>127</v>
      </c>
      <c r="E484" s="183" t="s">
        <v>5</v>
      </c>
      <c r="F484" s="184" t="s">
        <v>846</v>
      </c>
      <c r="H484" s="185">
        <v>14</v>
      </c>
      <c r="L484" s="166"/>
      <c r="M484" s="171"/>
      <c r="N484" s="172"/>
      <c r="O484" s="172"/>
      <c r="P484" s="172"/>
      <c r="Q484" s="172"/>
      <c r="R484" s="172"/>
      <c r="S484" s="172"/>
      <c r="T484" s="173"/>
      <c r="AT484" s="168" t="s">
        <v>127</v>
      </c>
      <c r="AU484" s="168" t="s">
        <v>81</v>
      </c>
      <c r="AV484" s="11" t="s">
        <v>81</v>
      </c>
      <c r="AW484" s="11" t="s">
        <v>37</v>
      </c>
      <c r="AX484" s="11" t="s">
        <v>80</v>
      </c>
      <c r="AY484" s="168" t="s">
        <v>118</v>
      </c>
    </row>
    <row r="485" spans="2:65" s="1" customFormat="1" ht="31.5" customHeight="1">
      <c r="B485" s="154"/>
      <c r="C485" s="155" t="s">
        <v>847</v>
      </c>
      <c r="D485" s="155" t="s">
        <v>120</v>
      </c>
      <c r="E485" s="156" t="s">
        <v>848</v>
      </c>
      <c r="F485" s="157" t="s">
        <v>849</v>
      </c>
      <c r="G485" s="158" t="s">
        <v>121</v>
      </c>
      <c r="H485" s="159">
        <v>14</v>
      </c>
      <c r="I485" s="160"/>
      <c r="J485" s="160">
        <f>ROUND(I485*H485,2)</f>
        <v>0</v>
      </c>
      <c r="K485" s="157" t="s">
        <v>122</v>
      </c>
      <c r="L485" s="38"/>
      <c r="M485" s="161" t="s">
        <v>5</v>
      </c>
      <c r="N485" s="162" t="s">
        <v>45</v>
      </c>
      <c r="O485" s="163">
        <v>5.6000000000000001E-2</v>
      </c>
      <c r="P485" s="163">
        <f>O485*H485</f>
        <v>0.78400000000000003</v>
      </c>
      <c r="Q485" s="163">
        <v>2.2000000000000001E-4</v>
      </c>
      <c r="R485" s="163">
        <f>Q485*H485</f>
        <v>3.0800000000000003E-3</v>
      </c>
      <c r="S485" s="163">
        <v>0</v>
      </c>
      <c r="T485" s="164">
        <f>S485*H485</f>
        <v>0</v>
      </c>
      <c r="AR485" s="23" t="s">
        <v>123</v>
      </c>
      <c r="AT485" s="23" t="s">
        <v>120</v>
      </c>
      <c r="AU485" s="23" t="s">
        <v>81</v>
      </c>
      <c r="AY485" s="23" t="s">
        <v>118</v>
      </c>
      <c r="BE485" s="165">
        <f>IF(N485="základní",J485,0)</f>
        <v>0</v>
      </c>
      <c r="BF485" s="165">
        <f>IF(N485="snížená",J485,0)</f>
        <v>0</v>
      </c>
      <c r="BG485" s="165">
        <f>IF(N485="zákl. přenesená",J485,0)</f>
        <v>0</v>
      </c>
      <c r="BH485" s="165">
        <f>IF(N485="sníž. přenesená",J485,0)</f>
        <v>0</v>
      </c>
      <c r="BI485" s="165">
        <f>IF(N485="nulová",J485,0)</f>
        <v>0</v>
      </c>
      <c r="BJ485" s="23" t="s">
        <v>80</v>
      </c>
      <c r="BK485" s="165">
        <f>ROUND(I485*H485,2)</f>
        <v>0</v>
      </c>
      <c r="BL485" s="23" t="s">
        <v>123</v>
      </c>
      <c r="BM485" s="23" t="s">
        <v>850</v>
      </c>
    </row>
    <row r="486" spans="2:65" s="1" customFormat="1" ht="44.25" customHeight="1">
      <c r="B486" s="154"/>
      <c r="C486" s="155" t="s">
        <v>851</v>
      </c>
      <c r="D486" s="155" t="s">
        <v>120</v>
      </c>
      <c r="E486" s="156" t="s">
        <v>852</v>
      </c>
      <c r="F486" s="157" t="s">
        <v>853</v>
      </c>
      <c r="G486" s="158" t="s">
        <v>124</v>
      </c>
      <c r="H486" s="159">
        <v>47.41</v>
      </c>
      <c r="I486" s="160"/>
      <c r="J486" s="160">
        <f>ROUND(I486*H486,2)</f>
        <v>0</v>
      </c>
      <c r="K486" s="157" t="s">
        <v>122</v>
      </c>
      <c r="L486" s="38"/>
      <c r="M486" s="161" t="s">
        <v>5</v>
      </c>
      <c r="N486" s="162" t="s">
        <v>45</v>
      </c>
      <c r="O486" s="163">
        <v>0.504</v>
      </c>
      <c r="P486" s="163">
        <f>O486*H486</f>
        <v>23.894639999999999</v>
      </c>
      <c r="Q486" s="163">
        <v>0</v>
      </c>
      <c r="R486" s="163">
        <f>Q486*H486</f>
        <v>0</v>
      </c>
      <c r="S486" s="163">
        <v>0</v>
      </c>
      <c r="T486" s="164">
        <f>S486*H486</f>
        <v>0</v>
      </c>
      <c r="AR486" s="23" t="s">
        <v>263</v>
      </c>
      <c r="AT486" s="23" t="s">
        <v>120</v>
      </c>
      <c r="AU486" s="23" t="s">
        <v>81</v>
      </c>
      <c r="AY486" s="23" t="s">
        <v>118</v>
      </c>
      <c r="BE486" s="165">
        <f>IF(N486="základní",J486,0)</f>
        <v>0</v>
      </c>
      <c r="BF486" s="165">
        <f>IF(N486="snížená",J486,0)</f>
        <v>0</v>
      </c>
      <c r="BG486" s="165">
        <f>IF(N486="zákl. přenesená",J486,0)</f>
        <v>0</v>
      </c>
      <c r="BH486" s="165">
        <f>IF(N486="sníž. přenesená",J486,0)</f>
        <v>0</v>
      </c>
      <c r="BI486" s="165">
        <f>IF(N486="nulová",J486,0)</f>
        <v>0</v>
      </c>
      <c r="BJ486" s="23" t="s">
        <v>80</v>
      </c>
      <c r="BK486" s="165">
        <f>ROUND(I486*H486,2)</f>
        <v>0</v>
      </c>
      <c r="BL486" s="23" t="s">
        <v>263</v>
      </c>
      <c r="BM486" s="23" t="s">
        <v>854</v>
      </c>
    </row>
    <row r="487" spans="2:65" s="13" customFormat="1">
      <c r="B487" s="186"/>
      <c r="D487" s="167" t="s">
        <v>127</v>
      </c>
      <c r="E487" s="187" t="s">
        <v>5</v>
      </c>
      <c r="F487" s="188" t="s">
        <v>825</v>
      </c>
      <c r="H487" s="189" t="s">
        <v>5</v>
      </c>
      <c r="L487" s="186"/>
      <c r="M487" s="190"/>
      <c r="N487" s="191"/>
      <c r="O487" s="191"/>
      <c r="P487" s="191"/>
      <c r="Q487" s="191"/>
      <c r="R487" s="191"/>
      <c r="S487" s="191"/>
      <c r="T487" s="192"/>
      <c r="AT487" s="189" t="s">
        <v>127</v>
      </c>
      <c r="AU487" s="189" t="s">
        <v>81</v>
      </c>
      <c r="AV487" s="13" t="s">
        <v>80</v>
      </c>
      <c r="AW487" s="13" t="s">
        <v>37</v>
      </c>
      <c r="AX487" s="13" t="s">
        <v>74</v>
      </c>
      <c r="AY487" s="189" t="s">
        <v>118</v>
      </c>
    </row>
    <row r="488" spans="2:65" s="11" customFormat="1">
      <c r="B488" s="166"/>
      <c r="D488" s="175" t="s">
        <v>127</v>
      </c>
      <c r="E488" s="183" t="s">
        <v>5</v>
      </c>
      <c r="F488" s="184" t="s">
        <v>855</v>
      </c>
      <c r="H488" s="185">
        <v>47.41</v>
      </c>
      <c r="L488" s="166"/>
      <c r="M488" s="171"/>
      <c r="N488" s="172"/>
      <c r="O488" s="172"/>
      <c r="P488" s="172"/>
      <c r="Q488" s="172"/>
      <c r="R488" s="172"/>
      <c r="S488" s="172"/>
      <c r="T488" s="173"/>
      <c r="AT488" s="168" t="s">
        <v>127</v>
      </c>
      <c r="AU488" s="168" t="s">
        <v>81</v>
      </c>
      <c r="AV488" s="11" t="s">
        <v>81</v>
      </c>
      <c r="AW488" s="11" t="s">
        <v>37</v>
      </c>
      <c r="AX488" s="11" t="s">
        <v>80</v>
      </c>
      <c r="AY488" s="168" t="s">
        <v>118</v>
      </c>
    </row>
    <row r="489" spans="2:65" s="1" customFormat="1" ht="22.5" customHeight="1">
      <c r="B489" s="154"/>
      <c r="C489" s="200" t="s">
        <v>856</v>
      </c>
      <c r="D489" s="200" t="s">
        <v>277</v>
      </c>
      <c r="E489" s="201" t="s">
        <v>857</v>
      </c>
      <c r="F489" s="202" t="s">
        <v>858</v>
      </c>
      <c r="G489" s="203" t="s">
        <v>124</v>
      </c>
      <c r="H489" s="204">
        <v>52.151000000000003</v>
      </c>
      <c r="I489" s="205"/>
      <c r="J489" s="205">
        <f>ROUND(I489*H489,2)</f>
        <v>0</v>
      </c>
      <c r="K489" s="202" t="s">
        <v>122</v>
      </c>
      <c r="L489" s="206"/>
      <c r="M489" s="207" t="s">
        <v>5</v>
      </c>
      <c r="N489" s="208" t="s">
        <v>45</v>
      </c>
      <c r="O489" s="163">
        <v>0</v>
      </c>
      <c r="P489" s="163">
        <f>O489*H489</f>
        <v>0</v>
      </c>
      <c r="Q489" s="163">
        <v>7.0400000000000003E-3</v>
      </c>
      <c r="R489" s="163">
        <f>Q489*H489</f>
        <v>0.36714304000000003</v>
      </c>
      <c r="S489" s="163">
        <v>0</v>
      </c>
      <c r="T489" s="164">
        <f>S489*H489</f>
        <v>0</v>
      </c>
      <c r="AR489" s="23" t="s">
        <v>353</v>
      </c>
      <c r="AT489" s="23" t="s">
        <v>277</v>
      </c>
      <c r="AU489" s="23" t="s">
        <v>81</v>
      </c>
      <c r="AY489" s="23" t="s">
        <v>118</v>
      </c>
      <c r="BE489" s="165">
        <f>IF(N489="základní",J489,0)</f>
        <v>0</v>
      </c>
      <c r="BF489" s="165">
        <f>IF(N489="snížená",J489,0)</f>
        <v>0</v>
      </c>
      <c r="BG489" s="165">
        <f>IF(N489="zákl. přenesená",J489,0)</f>
        <v>0</v>
      </c>
      <c r="BH489" s="165">
        <f>IF(N489="sníž. přenesená",J489,0)</f>
        <v>0</v>
      </c>
      <c r="BI489" s="165">
        <f>IF(N489="nulová",J489,0)</f>
        <v>0</v>
      </c>
      <c r="BJ489" s="23" t="s">
        <v>80</v>
      </c>
      <c r="BK489" s="165">
        <f>ROUND(I489*H489,2)</f>
        <v>0</v>
      </c>
      <c r="BL489" s="23" t="s">
        <v>263</v>
      </c>
      <c r="BM489" s="23" t="s">
        <v>859</v>
      </c>
    </row>
    <row r="490" spans="2:65" s="11" customFormat="1">
      <c r="B490" s="166"/>
      <c r="D490" s="175" t="s">
        <v>127</v>
      </c>
      <c r="F490" s="184" t="s">
        <v>860</v>
      </c>
      <c r="H490" s="185">
        <v>52.151000000000003</v>
      </c>
      <c r="L490" s="166"/>
      <c r="M490" s="171"/>
      <c r="N490" s="172"/>
      <c r="O490" s="172"/>
      <c r="P490" s="172"/>
      <c r="Q490" s="172"/>
      <c r="R490" s="172"/>
      <c r="S490" s="172"/>
      <c r="T490" s="173"/>
      <c r="AT490" s="168" t="s">
        <v>127</v>
      </c>
      <c r="AU490" s="168" t="s">
        <v>81</v>
      </c>
      <c r="AV490" s="11" t="s">
        <v>81</v>
      </c>
      <c r="AW490" s="11" t="s">
        <v>6</v>
      </c>
      <c r="AX490" s="11" t="s">
        <v>80</v>
      </c>
      <c r="AY490" s="168" t="s">
        <v>118</v>
      </c>
    </row>
    <row r="491" spans="2:65" s="1" customFormat="1" ht="22.5" customHeight="1">
      <c r="B491" s="154"/>
      <c r="C491" s="155" t="s">
        <v>861</v>
      </c>
      <c r="D491" s="155" t="s">
        <v>120</v>
      </c>
      <c r="E491" s="156" t="s">
        <v>862</v>
      </c>
      <c r="F491" s="157" t="s">
        <v>863</v>
      </c>
      <c r="G491" s="158" t="s">
        <v>124</v>
      </c>
      <c r="H491" s="159">
        <v>38.4</v>
      </c>
      <c r="I491" s="160"/>
      <c r="J491" s="160">
        <f>ROUND(I491*H491,2)</f>
        <v>0</v>
      </c>
      <c r="K491" s="157" t="s">
        <v>122</v>
      </c>
      <c r="L491" s="38"/>
      <c r="M491" s="161" t="s">
        <v>5</v>
      </c>
      <c r="N491" s="162" t="s">
        <v>45</v>
      </c>
      <c r="O491" s="163">
        <v>0.14699999999999999</v>
      </c>
      <c r="P491" s="163">
        <f>O491*H491</f>
        <v>5.6447999999999992</v>
      </c>
      <c r="Q491" s="163">
        <v>2.0000000000000002E-5</v>
      </c>
      <c r="R491" s="163">
        <f>Q491*H491</f>
        <v>7.6800000000000002E-4</v>
      </c>
      <c r="S491" s="163">
        <v>0</v>
      </c>
      <c r="T491" s="164">
        <f>S491*H491</f>
        <v>0</v>
      </c>
      <c r="AR491" s="23" t="s">
        <v>263</v>
      </c>
      <c r="AT491" s="23" t="s">
        <v>120</v>
      </c>
      <c r="AU491" s="23" t="s">
        <v>81</v>
      </c>
      <c r="AY491" s="23" t="s">
        <v>118</v>
      </c>
      <c r="BE491" s="165">
        <f>IF(N491="základní",J491,0)</f>
        <v>0</v>
      </c>
      <c r="BF491" s="165">
        <f>IF(N491="snížená",J491,0)</f>
        <v>0</v>
      </c>
      <c r="BG491" s="165">
        <f>IF(N491="zákl. přenesená",J491,0)</f>
        <v>0</v>
      </c>
      <c r="BH491" s="165">
        <f>IF(N491="sníž. přenesená",J491,0)</f>
        <v>0</v>
      </c>
      <c r="BI491" s="165">
        <f>IF(N491="nulová",J491,0)</f>
        <v>0</v>
      </c>
      <c r="BJ491" s="23" t="s">
        <v>80</v>
      </c>
      <c r="BK491" s="165">
        <f>ROUND(I491*H491,2)</f>
        <v>0</v>
      </c>
      <c r="BL491" s="23" t="s">
        <v>263</v>
      </c>
      <c r="BM491" s="23" t="s">
        <v>864</v>
      </c>
    </row>
    <row r="492" spans="2:65" s="13" customFormat="1">
      <c r="B492" s="186"/>
      <c r="D492" s="167" t="s">
        <v>127</v>
      </c>
      <c r="E492" s="187" t="s">
        <v>5</v>
      </c>
      <c r="F492" s="188" t="s">
        <v>825</v>
      </c>
      <c r="H492" s="189" t="s">
        <v>5</v>
      </c>
      <c r="L492" s="186"/>
      <c r="M492" s="190"/>
      <c r="N492" s="191"/>
      <c r="O492" s="191"/>
      <c r="P492" s="191"/>
      <c r="Q492" s="191"/>
      <c r="R492" s="191"/>
      <c r="S492" s="191"/>
      <c r="T492" s="192"/>
      <c r="AT492" s="189" t="s">
        <v>127</v>
      </c>
      <c r="AU492" s="189" t="s">
        <v>81</v>
      </c>
      <c r="AV492" s="13" t="s">
        <v>80</v>
      </c>
      <c r="AW492" s="13" t="s">
        <v>37</v>
      </c>
      <c r="AX492" s="13" t="s">
        <v>74</v>
      </c>
      <c r="AY492" s="189" t="s">
        <v>118</v>
      </c>
    </row>
    <row r="493" spans="2:65" s="11" customFormat="1">
      <c r="B493" s="166"/>
      <c r="D493" s="175" t="s">
        <v>127</v>
      </c>
      <c r="E493" s="183" t="s">
        <v>5</v>
      </c>
      <c r="F493" s="184" t="s">
        <v>865</v>
      </c>
      <c r="H493" s="185">
        <v>38.4</v>
      </c>
      <c r="L493" s="166"/>
      <c r="M493" s="171"/>
      <c r="N493" s="172"/>
      <c r="O493" s="172"/>
      <c r="P493" s="172"/>
      <c r="Q493" s="172"/>
      <c r="R493" s="172"/>
      <c r="S493" s="172"/>
      <c r="T493" s="173"/>
      <c r="AT493" s="168" t="s">
        <v>127</v>
      </c>
      <c r="AU493" s="168" t="s">
        <v>81</v>
      </c>
      <c r="AV493" s="11" t="s">
        <v>81</v>
      </c>
      <c r="AW493" s="11" t="s">
        <v>37</v>
      </c>
      <c r="AX493" s="11" t="s">
        <v>80</v>
      </c>
      <c r="AY493" s="168" t="s">
        <v>118</v>
      </c>
    </row>
    <row r="494" spans="2:65" s="1" customFormat="1" ht="22.5" customHeight="1">
      <c r="B494" s="154"/>
      <c r="C494" s="200" t="s">
        <v>866</v>
      </c>
      <c r="D494" s="200" t="s">
        <v>277</v>
      </c>
      <c r="E494" s="201" t="s">
        <v>867</v>
      </c>
      <c r="F494" s="202" t="s">
        <v>868</v>
      </c>
      <c r="G494" s="203" t="s">
        <v>124</v>
      </c>
      <c r="H494" s="204">
        <v>42.24</v>
      </c>
      <c r="I494" s="205"/>
      <c r="J494" s="205">
        <f>ROUND(I494*H494,2)</f>
        <v>0</v>
      </c>
      <c r="K494" s="202" t="s">
        <v>122</v>
      </c>
      <c r="L494" s="206"/>
      <c r="M494" s="207" t="s">
        <v>5</v>
      </c>
      <c r="N494" s="208" t="s">
        <v>45</v>
      </c>
      <c r="O494" s="163">
        <v>0</v>
      </c>
      <c r="P494" s="163">
        <f>O494*H494</f>
        <v>0</v>
      </c>
      <c r="Q494" s="163">
        <v>2.1099999999999999E-3</v>
      </c>
      <c r="R494" s="163">
        <f>Q494*H494</f>
        <v>8.9126399999999995E-2</v>
      </c>
      <c r="S494" s="163">
        <v>0</v>
      </c>
      <c r="T494" s="164">
        <f>S494*H494</f>
        <v>0</v>
      </c>
      <c r="AR494" s="23" t="s">
        <v>353</v>
      </c>
      <c r="AT494" s="23" t="s">
        <v>277</v>
      </c>
      <c r="AU494" s="23" t="s">
        <v>81</v>
      </c>
      <c r="AY494" s="23" t="s">
        <v>118</v>
      </c>
      <c r="BE494" s="165">
        <f>IF(N494="základní",J494,0)</f>
        <v>0</v>
      </c>
      <c r="BF494" s="165">
        <f>IF(N494="snížená",J494,0)</f>
        <v>0</v>
      </c>
      <c r="BG494" s="165">
        <f>IF(N494="zákl. přenesená",J494,0)</f>
        <v>0</v>
      </c>
      <c r="BH494" s="165">
        <f>IF(N494="sníž. přenesená",J494,0)</f>
        <v>0</v>
      </c>
      <c r="BI494" s="165">
        <f>IF(N494="nulová",J494,0)</f>
        <v>0</v>
      </c>
      <c r="BJ494" s="23" t="s">
        <v>80</v>
      </c>
      <c r="BK494" s="165">
        <f>ROUND(I494*H494,2)</f>
        <v>0</v>
      </c>
      <c r="BL494" s="23" t="s">
        <v>263</v>
      </c>
      <c r="BM494" s="23" t="s">
        <v>869</v>
      </c>
    </row>
    <row r="495" spans="2:65" s="11" customFormat="1">
      <c r="B495" s="166"/>
      <c r="D495" s="175" t="s">
        <v>127</v>
      </c>
      <c r="F495" s="184" t="s">
        <v>870</v>
      </c>
      <c r="H495" s="185">
        <v>42.24</v>
      </c>
      <c r="L495" s="166"/>
      <c r="M495" s="171"/>
      <c r="N495" s="172"/>
      <c r="O495" s="172"/>
      <c r="P495" s="172"/>
      <c r="Q495" s="172"/>
      <c r="R495" s="172"/>
      <c r="S495" s="172"/>
      <c r="T495" s="173"/>
      <c r="AT495" s="168" t="s">
        <v>127</v>
      </c>
      <c r="AU495" s="168" t="s">
        <v>81</v>
      </c>
      <c r="AV495" s="11" t="s">
        <v>81</v>
      </c>
      <c r="AW495" s="11" t="s">
        <v>6</v>
      </c>
      <c r="AX495" s="11" t="s">
        <v>80</v>
      </c>
      <c r="AY495" s="168" t="s">
        <v>118</v>
      </c>
    </row>
    <row r="496" spans="2:65" s="1" customFormat="1" ht="31.5" customHeight="1">
      <c r="B496" s="154"/>
      <c r="C496" s="155" t="s">
        <v>871</v>
      </c>
      <c r="D496" s="155" t="s">
        <v>120</v>
      </c>
      <c r="E496" s="156" t="s">
        <v>872</v>
      </c>
      <c r="F496" s="157" t="s">
        <v>873</v>
      </c>
      <c r="G496" s="158" t="s">
        <v>129</v>
      </c>
      <c r="H496" s="159">
        <v>1.2609999999999999</v>
      </c>
      <c r="I496" s="160"/>
      <c r="J496" s="160">
        <f>ROUND(I496*H496,2)</f>
        <v>0</v>
      </c>
      <c r="K496" s="157" t="s">
        <v>122</v>
      </c>
      <c r="L496" s="38"/>
      <c r="M496" s="161" t="s">
        <v>5</v>
      </c>
      <c r="N496" s="162" t="s">
        <v>45</v>
      </c>
      <c r="O496" s="163">
        <v>0</v>
      </c>
      <c r="P496" s="163">
        <f>O496*H496</f>
        <v>0</v>
      </c>
      <c r="Q496" s="163">
        <v>2.3369999999999998E-2</v>
      </c>
      <c r="R496" s="163">
        <f>Q496*H496</f>
        <v>2.9469569999999997E-2</v>
      </c>
      <c r="S496" s="163">
        <v>0</v>
      </c>
      <c r="T496" s="164">
        <f>S496*H496</f>
        <v>0</v>
      </c>
      <c r="AR496" s="23" t="s">
        <v>263</v>
      </c>
      <c r="AT496" s="23" t="s">
        <v>120</v>
      </c>
      <c r="AU496" s="23" t="s">
        <v>81</v>
      </c>
      <c r="AY496" s="23" t="s">
        <v>118</v>
      </c>
      <c r="BE496" s="165">
        <f>IF(N496="základní",J496,0)</f>
        <v>0</v>
      </c>
      <c r="BF496" s="165">
        <f>IF(N496="snížená",J496,0)</f>
        <v>0</v>
      </c>
      <c r="BG496" s="165">
        <f>IF(N496="zákl. přenesená",J496,0)</f>
        <v>0</v>
      </c>
      <c r="BH496" s="165">
        <f>IF(N496="sníž. přenesená",J496,0)</f>
        <v>0</v>
      </c>
      <c r="BI496" s="165">
        <f>IF(N496="nulová",J496,0)</f>
        <v>0</v>
      </c>
      <c r="BJ496" s="23" t="s">
        <v>80</v>
      </c>
      <c r="BK496" s="165">
        <f>ROUND(I496*H496,2)</f>
        <v>0</v>
      </c>
      <c r="BL496" s="23" t="s">
        <v>263</v>
      </c>
      <c r="BM496" s="23" t="s">
        <v>874</v>
      </c>
    </row>
    <row r="497" spans="2:65" s="13" customFormat="1">
      <c r="B497" s="186"/>
      <c r="D497" s="167" t="s">
        <v>127</v>
      </c>
      <c r="E497" s="187" t="s">
        <v>5</v>
      </c>
      <c r="F497" s="188" t="s">
        <v>825</v>
      </c>
      <c r="H497" s="189" t="s">
        <v>5</v>
      </c>
      <c r="L497" s="186"/>
      <c r="M497" s="190"/>
      <c r="N497" s="191"/>
      <c r="O497" s="191"/>
      <c r="P497" s="191"/>
      <c r="Q497" s="191"/>
      <c r="R497" s="191"/>
      <c r="S497" s="191"/>
      <c r="T497" s="192"/>
      <c r="AT497" s="189" t="s">
        <v>127</v>
      </c>
      <c r="AU497" s="189" t="s">
        <v>81</v>
      </c>
      <c r="AV497" s="13" t="s">
        <v>80</v>
      </c>
      <c r="AW497" s="13" t="s">
        <v>37</v>
      </c>
      <c r="AX497" s="13" t="s">
        <v>74</v>
      </c>
      <c r="AY497" s="189" t="s">
        <v>118</v>
      </c>
    </row>
    <row r="498" spans="2:65" s="11" customFormat="1">
      <c r="B498" s="166"/>
      <c r="D498" s="167" t="s">
        <v>127</v>
      </c>
      <c r="E498" s="168" t="s">
        <v>5</v>
      </c>
      <c r="F498" s="169" t="s">
        <v>875</v>
      </c>
      <c r="H498" s="170">
        <v>0.224</v>
      </c>
      <c r="L498" s="166"/>
      <c r="M498" s="171"/>
      <c r="N498" s="172"/>
      <c r="O498" s="172"/>
      <c r="P498" s="172"/>
      <c r="Q498" s="172"/>
      <c r="R498" s="172"/>
      <c r="S498" s="172"/>
      <c r="T498" s="173"/>
      <c r="AT498" s="168" t="s">
        <v>127</v>
      </c>
      <c r="AU498" s="168" t="s">
        <v>81</v>
      </c>
      <c r="AV498" s="11" t="s">
        <v>81</v>
      </c>
      <c r="AW498" s="11" t="s">
        <v>37</v>
      </c>
      <c r="AX498" s="11" t="s">
        <v>74</v>
      </c>
      <c r="AY498" s="168" t="s">
        <v>118</v>
      </c>
    </row>
    <row r="499" spans="2:65" s="11" customFormat="1">
      <c r="B499" s="166"/>
      <c r="D499" s="167" t="s">
        <v>127</v>
      </c>
      <c r="E499" s="168" t="s">
        <v>5</v>
      </c>
      <c r="F499" s="169" t="s">
        <v>876</v>
      </c>
      <c r="H499" s="170">
        <v>0.83399999999999996</v>
      </c>
      <c r="L499" s="166"/>
      <c r="M499" s="171"/>
      <c r="N499" s="172"/>
      <c r="O499" s="172"/>
      <c r="P499" s="172"/>
      <c r="Q499" s="172"/>
      <c r="R499" s="172"/>
      <c r="S499" s="172"/>
      <c r="T499" s="173"/>
      <c r="AT499" s="168" t="s">
        <v>127</v>
      </c>
      <c r="AU499" s="168" t="s">
        <v>81</v>
      </c>
      <c r="AV499" s="11" t="s">
        <v>81</v>
      </c>
      <c r="AW499" s="11" t="s">
        <v>37</v>
      </c>
      <c r="AX499" s="11" t="s">
        <v>74</v>
      </c>
      <c r="AY499" s="168" t="s">
        <v>118</v>
      </c>
    </row>
    <row r="500" spans="2:65" s="11" customFormat="1">
      <c r="B500" s="166"/>
      <c r="D500" s="167" t="s">
        <v>127</v>
      </c>
      <c r="E500" s="168" t="s">
        <v>5</v>
      </c>
      <c r="F500" s="169" t="s">
        <v>877</v>
      </c>
      <c r="H500" s="170">
        <v>0.20300000000000001</v>
      </c>
      <c r="L500" s="166"/>
      <c r="M500" s="171"/>
      <c r="N500" s="172"/>
      <c r="O500" s="172"/>
      <c r="P500" s="172"/>
      <c r="Q500" s="172"/>
      <c r="R500" s="172"/>
      <c r="S500" s="172"/>
      <c r="T500" s="173"/>
      <c r="AT500" s="168" t="s">
        <v>127</v>
      </c>
      <c r="AU500" s="168" t="s">
        <v>81</v>
      </c>
      <c r="AV500" s="11" t="s">
        <v>81</v>
      </c>
      <c r="AW500" s="11" t="s">
        <v>37</v>
      </c>
      <c r="AX500" s="11" t="s">
        <v>74</v>
      </c>
      <c r="AY500" s="168" t="s">
        <v>118</v>
      </c>
    </row>
    <row r="501" spans="2:65" s="12" customFormat="1">
      <c r="B501" s="174"/>
      <c r="D501" s="175" t="s">
        <v>127</v>
      </c>
      <c r="E501" s="176" t="s">
        <v>5</v>
      </c>
      <c r="F501" s="177" t="s">
        <v>128</v>
      </c>
      <c r="H501" s="178">
        <v>1.2609999999999999</v>
      </c>
      <c r="L501" s="174"/>
      <c r="M501" s="179"/>
      <c r="N501" s="180"/>
      <c r="O501" s="180"/>
      <c r="P501" s="180"/>
      <c r="Q501" s="180"/>
      <c r="R501" s="180"/>
      <c r="S501" s="180"/>
      <c r="T501" s="181"/>
      <c r="AT501" s="182" t="s">
        <v>127</v>
      </c>
      <c r="AU501" s="182" t="s">
        <v>81</v>
      </c>
      <c r="AV501" s="12" t="s">
        <v>123</v>
      </c>
      <c r="AW501" s="12" t="s">
        <v>37</v>
      </c>
      <c r="AX501" s="12" t="s">
        <v>80</v>
      </c>
      <c r="AY501" s="182" t="s">
        <v>118</v>
      </c>
    </row>
    <row r="502" spans="2:65" s="1" customFormat="1" ht="31.5" customHeight="1">
      <c r="B502" s="154"/>
      <c r="C502" s="155" t="s">
        <v>878</v>
      </c>
      <c r="D502" s="155" t="s">
        <v>120</v>
      </c>
      <c r="E502" s="156" t="s">
        <v>879</v>
      </c>
      <c r="F502" s="157" t="s">
        <v>880</v>
      </c>
      <c r="G502" s="158" t="s">
        <v>129</v>
      </c>
      <c r="H502" s="159">
        <v>1.2609999999999999</v>
      </c>
      <c r="I502" s="160"/>
      <c r="J502" s="160">
        <f>ROUND(I502*H502,2)</f>
        <v>0</v>
      </c>
      <c r="K502" s="157" t="s">
        <v>122</v>
      </c>
      <c r="L502" s="38"/>
      <c r="M502" s="161" t="s">
        <v>5</v>
      </c>
      <c r="N502" s="162" t="s">
        <v>45</v>
      </c>
      <c r="O502" s="163">
        <v>1.56</v>
      </c>
      <c r="P502" s="163">
        <f>O502*H502</f>
        <v>1.96716</v>
      </c>
      <c r="Q502" s="163">
        <v>1.2199999999999999E-3</v>
      </c>
      <c r="R502" s="163">
        <f>Q502*H502</f>
        <v>1.5384199999999998E-3</v>
      </c>
      <c r="S502" s="163">
        <v>0</v>
      </c>
      <c r="T502" s="164">
        <f>S502*H502</f>
        <v>0</v>
      </c>
      <c r="AR502" s="23" t="s">
        <v>263</v>
      </c>
      <c r="AT502" s="23" t="s">
        <v>120</v>
      </c>
      <c r="AU502" s="23" t="s">
        <v>81</v>
      </c>
      <c r="AY502" s="23" t="s">
        <v>118</v>
      </c>
      <c r="BE502" s="165">
        <f>IF(N502="základní",J502,0)</f>
        <v>0</v>
      </c>
      <c r="BF502" s="165">
        <f>IF(N502="snížená",J502,0)</f>
        <v>0</v>
      </c>
      <c r="BG502" s="165">
        <f>IF(N502="zákl. přenesená",J502,0)</f>
        <v>0</v>
      </c>
      <c r="BH502" s="165">
        <f>IF(N502="sníž. přenesená",J502,0)</f>
        <v>0</v>
      </c>
      <c r="BI502" s="165">
        <f>IF(N502="nulová",J502,0)</f>
        <v>0</v>
      </c>
      <c r="BJ502" s="23" t="s">
        <v>80</v>
      </c>
      <c r="BK502" s="165">
        <f>ROUND(I502*H502,2)</f>
        <v>0</v>
      </c>
      <c r="BL502" s="23" t="s">
        <v>263</v>
      </c>
      <c r="BM502" s="23" t="s">
        <v>881</v>
      </c>
    </row>
    <row r="503" spans="2:65" s="1" customFormat="1" ht="31.5" customHeight="1">
      <c r="B503" s="154"/>
      <c r="C503" s="155" t="s">
        <v>882</v>
      </c>
      <c r="D503" s="155" t="s">
        <v>120</v>
      </c>
      <c r="E503" s="156" t="s">
        <v>883</v>
      </c>
      <c r="F503" s="157" t="s">
        <v>884</v>
      </c>
      <c r="G503" s="158" t="s">
        <v>126</v>
      </c>
      <c r="H503" s="159">
        <v>8.9640000000000004</v>
      </c>
      <c r="I503" s="160"/>
      <c r="J503" s="160">
        <f>ROUND(I503*H503,2)</f>
        <v>0</v>
      </c>
      <c r="K503" s="157" t="s">
        <v>122</v>
      </c>
      <c r="L503" s="38"/>
      <c r="M503" s="161" t="s">
        <v>5</v>
      </c>
      <c r="N503" s="162" t="s">
        <v>45</v>
      </c>
      <c r="O503" s="163">
        <v>0.29599999999999999</v>
      </c>
      <c r="P503" s="163">
        <f>O503*H503</f>
        <v>2.6533440000000001</v>
      </c>
      <c r="Q503" s="163">
        <v>1.772E-2</v>
      </c>
      <c r="R503" s="163">
        <f>Q503*H503</f>
        <v>0.15884208</v>
      </c>
      <c r="S503" s="163">
        <v>0</v>
      </c>
      <c r="T503" s="164">
        <f>S503*H503</f>
        <v>0</v>
      </c>
      <c r="AR503" s="23" t="s">
        <v>263</v>
      </c>
      <c r="AT503" s="23" t="s">
        <v>120</v>
      </c>
      <c r="AU503" s="23" t="s">
        <v>81</v>
      </c>
      <c r="AY503" s="23" t="s">
        <v>118</v>
      </c>
      <c r="BE503" s="165">
        <f>IF(N503="základní",J503,0)</f>
        <v>0</v>
      </c>
      <c r="BF503" s="165">
        <f>IF(N503="snížená",J503,0)</f>
        <v>0</v>
      </c>
      <c r="BG503" s="165">
        <f>IF(N503="zákl. přenesená",J503,0)</f>
        <v>0</v>
      </c>
      <c r="BH503" s="165">
        <f>IF(N503="sníž. přenesená",J503,0)</f>
        <v>0</v>
      </c>
      <c r="BI503" s="165">
        <f>IF(N503="nulová",J503,0)</f>
        <v>0</v>
      </c>
      <c r="BJ503" s="23" t="s">
        <v>80</v>
      </c>
      <c r="BK503" s="165">
        <f>ROUND(I503*H503,2)</f>
        <v>0</v>
      </c>
      <c r="BL503" s="23" t="s">
        <v>263</v>
      </c>
      <c r="BM503" s="23" t="s">
        <v>885</v>
      </c>
    </row>
    <row r="504" spans="2:65" s="13" customFormat="1">
      <c r="B504" s="186"/>
      <c r="D504" s="167" t="s">
        <v>127</v>
      </c>
      <c r="E504" s="187" t="s">
        <v>5</v>
      </c>
      <c r="F504" s="188" t="s">
        <v>371</v>
      </c>
      <c r="H504" s="189" t="s">
        <v>5</v>
      </c>
      <c r="L504" s="186"/>
      <c r="M504" s="190"/>
      <c r="N504" s="191"/>
      <c r="O504" s="191"/>
      <c r="P504" s="191"/>
      <c r="Q504" s="191"/>
      <c r="R504" s="191"/>
      <c r="S504" s="191"/>
      <c r="T504" s="192"/>
      <c r="AT504" s="189" t="s">
        <v>127</v>
      </c>
      <c r="AU504" s="189" t="s">
        <v>81</v>
      </c>
      <c r="AV504" s="13" t="s">
        <v>80</v>
      </c>
      <c r="AW504" s="13" t="s">
        <v>37</v>
      </c>
      <c r="AX504" s="13" t="s">
        <v>74</v>
      </c>
      <c r="AY504" s="189" t="s">
        <v>118</v>
      </c>
    </row>
    <row r="505" spans="2:65" s="11" customFormat="1" ht="27">
      <c r="B505" s="166"/>
      <c r="D505" s="167" t="s">
        <v>127</v>
      </c>
      <c r="E505" s="168" t="s">
        <v>5</v>
      </c>
      <c r="F505" s="169" t="s">
        <v>886</v>
      </c>
      <c r="H505" s="170">
        <v>8.9640000000000004</v>
      </c>
      <c r="L505" s="166"/>
      <c r="M505" s="171"/>
      <c r="N505" s="172"/>
      <c r="O505" s="172"/>
      <c r="P505" s="172"/>
      <c r="Q505" s="172"/>
      <c r="R505" s="172"/>
      <c r="S505" s="172"/>
      <c r="T505" s="173"/>
      <c r="AT505" s="168" t="s">
        <v>127</v>
      </c>
      <c r="AU505" s="168" t="s">
        <v>81</v>
      </c>
      <c r="AV505" s="11" t="s">
        <v>81</v>
      </c>
      <c r="AW505" s="11" t="s">
        <v>37</v>
      </c>
      <c r="AX505" s="11" t="s">
        <v>74</v>
      </c>
      <c r="AY505" s="168" t="s">
        <v>118</v>
      </c>
    </row>
    <row r="506" spans="2:65" s="12" customFormat="1">
      <c r="B506" s="174"/>
      <c r="D506" s="175" t="s">
        <v>127</v>
      </c>
      <c r="E506" s="176" t="s">
        <v>5</v>
      </c>
      <c r="F506" s="177" t="s">
        <v>128</v>
      </c>
      <c r="H506" s="178">
        <v>8.9640000000000004</v>
      </c>
      <c r="L506" s="174"/>
      <c r="M506" s="179"/>
      <c r="N506" s="180"/>
      <c r="O506" s="180"/>
      <c r="P506" s="180"/>
      <c r="Q506" s="180"/>
      <c r="R506" s="180"/>
      <c r="S506" s="180"/>
      <c r="T506" s="181"/>
      <c r="AT506" s="182" t="s">
        <v>127</v>
      </c>
      <c r="AU506" s="182" t="s">
        <v>81</v>
      </c>
      <c r="AV506" s="12" t="s">
        <v>123</v>
      </c>
      <c r="AW506" s="12" t="s">
        <v>37</v>
      </c>
      <c r="AX506" s="12" t="s">
        <v>80</v>
      </c>
      <c r="AY506" s="182" t="s">
        <v>118</v>
      </c>
    </row>
    <row r="507" spans="2:65" s="1" customFormat="1" ht="44.25" customHeight="1">
      <c r="B507" s="154"/>
      <c r="C507" s="155" t="s">
        <v>887</v>
      </c>
      <c r="D507" s="155" t="s">
        <v>120</v>
      </c>
      <c r="E507" s="156" t="s">
        <v>888</v>
      </c>
      <c r="F507" s="157" t="s">
        <v>889</v>
      </c>
      <c r="G507" s="158" t="s">
        <v>126</v>
      </c>
      <c r="H507" s="159">
        <v>42.594000000000001</v>
      </c>
      <c r="I507" s="160"/>
      <c r="J507" s="160">
        <f>ROUND(I507*H507,2)</f>
        <v>0</v>
      </c>
      <c r="K507" s="157" t="s">
        <v>122</v>
      </c>
      <c r="L507" s="38"/>
      <c r="M507" s="161" t="s">
        <v>5</v>
      </c>
      <c r="N507" s="162" t="s">
        <v>45</v>
      </c>
      <c r="O507" s="163">
        <v>0.3</v>
      </c>
      <c r="P507" s="163">
        <f>O507*H507</f>
        <v>12.7782</v>
      </c>
      <c r="Q507" s="163">
        <v>1.61E-2</v>
      </c>
      <c r="R507" s="163">
        <f>Q507*H507</f>
        <v>0.68576340000000002</v>
      </c>
      <c r="S507" s="163">
        <v>0</v>
      </c>
      <c r="T507" s="164">
        <f>S507*H507</f>
        <v>0</v>
      </c>
      <c r="AR507" s="23" t="s">
        <v>263</v>
      </c>
      <c r="AT507" s="23" t="s">
        <v>120</v>
      </c>
      <c r="AU507" s="23" t="s">
        <v>81</v>
      </c>
      <c r="AY507" s="23" t="s">
        <v>118</v>
      </c>
      <c r="BE507" s="165">
        <f>IF(N507="základní",J507,0)</f>
        <v>0</v>
      </c>
      <c r="BF507" s="165">
        <f>IF(N507="snížená",J507,0)</f>
        <v>0</v>
      </c>
      <c r="BG507" s="165">
        <f>IF(N507="zákl. přenesená",J507,0)</f>
        <v>0</v>
      </c>
      <c r="BH507" s="165">
        <f>IF(N507="sníž. přenesená",J507,0)</f>
        <v>0</v>
      </c>
      <c r="BI507" s="165">
        <f>IF(N507="nulová",J507,0)</f>
        <v>0</v>
      </c>
      <c r="BJ507" s="23" t="s">
        <v>80</v>
      </c>
      <c r="BK507" s="165">
        <f>ROUND(I507*H507,2)</f>
        <v>0</v>
      </c>
      <c r="BL507" s="23" t="s">
        <v>263</v>
      </c>
      <c r="BM507" s="23" t="s">
        <v>890</v>
      </c>
    </row>
    <row r="508" spans="2:65" s="13" customFormat="1">
      <c r="B508" s="186"/>
      <c r="D508" s="167" t="s">
        <v>127</v>
      </c>
      <c r="E508" s="187" t="s">
        <v>5</v>
      </c>
      <c r="F508" s="188" t="s">
        <v>794</v>
      </c>
      <c r="H508" s="189" t="s">
        <v>5</v>
      </c>
      <c r="L508" s="186"/>
      <c r="M508" s="190"/>
      <c r="N508" s="191"/>
      <c r="O508" s="191"/>
      <c r="P508" s="191"/>
      <c r="Q508" s="191"/>
      <c r="R508" s="191"/>
      <c r="S508" s="191"/>
      <c r="T508" s="192"/>
      <c r="AT508" s="189" t="s">
        <v>127</v>
      </c>
      <c r="AU508" s="189" t="s">
        <v>81</v>
      </c>
      <c r="AV508" s="13" t="s">
        <v>80</v>
      </c>
      <c r="AW508" s="13" t="s">
        <v>37</v>
      </c>
      <c r="AX508" s="13" t="s">
        <v>74</v>
      </c>
      <c r="AY508" s="189" t="s">
        <v>118</v>
      </c>
    </row>
    <row r="509" spans="2:65" s="11" customFormat="1">
      <c r="B509" s="166"/>
      <c r="D509" s="175" t="s">
        <v>127</v>
      </c>
      <c r="E509" s="183" t="s">
        <v>5</v>
      </c>
      <c r="F509" s="184" t="s">
        <v>795</v>
      </c>
      <c r="H509" s="185">
        <v>42.594000000000001</v>
      </c>
      <c r="L509" s="166"/>
      <c r="M509" s="171"/>
      <c r="N509" s="172"/>
      <c r="O509" s="172"/>
      <c r="P509" s="172"/>
      <c r="Q509" s="172"/>
      <c r="R509" s="172"/>
      <c r="S509" s="172"/>
      <c r="T509" s="173"/>
      <c r="AT509" s="168" t="s">
        <v>127</v>
      </c>
      <c r="AU509" s="168" t="s">
        <v>81</v>
      </c>
      <c r="AV509" s="11" t="s">
        <v>81</v>
      </c>
      <c r="AW509" s="11" t="s">
        <v>37</v>
      </c>
      <c r="AX509" s="11" t="s">
        <v>80</v>
      </c>
      <c r="AY509" s="168" t="s">
        <v>118</v>
      </c>
    </row>
    <row r="510" spans="2:65" s="1" customFormat="1" ht="31.5" customHeight="1">
      <c r="B510" s="154"/>
      <c r="C510" s="155" t="s">
        <v>891</v>
      </c>
      <c r="D510" s="155" t="s">
        <v>120</v>
      </c>
      <c r="E510" s="156" t="s">
        <v>892</v>
      </c>
      <c r="F510" s="157" t="s">
        <v>893</v>
      </c>
      <c r="G510" s="158" t="s">
        <v>753</v>
      </c>
      <c r="H510" s="159">
        <v>549.70500000000004</v>
      </c>
      <c r="I510" s="160"/>
      <c r="J510" s="160">
        <f>ROUND(I510*H510,2)</f>
        <v>0</v>
      </c>
      <c r="K510" s="157" t="s">
        <v>122</v>
      </c>
      <c r="L510" s="38"/>
      <c r="M510" s="161" t="s">
        <v>5</v>
      </c>
      <c r="N510" s="162" t="s">
        <v>45</v>
      </c>
      <c r="O510" s="163">
        <v>0</v>
      </c>
      <c r="P510" s="163">
        <f>O510*H510</f>
        <v>0</v>
      </c>
      <c r="Q510" s="163">
        <v>0</v>
      </c>
      <c r="R510" s="163">
        <f>Q510*H510</f>
        <v>0</v>
      </c>
      <c r="S510" s="163">
        <v>0</v>
      </c>
      <c r="T510" s="164">
        <f>S510*H510</f>
        <v>0</v>
      </c>
      <c r="AR510" s="23" t="s">
        <v>263</v>
      </c>
      <c r="AT510" s="23" t="s">
        <v>120</v>
      </c>
      <c r="AU510" s="23" t="s">
        <v>81</v>
      </c>
      <c r="AY510" s="23" t="s">
        <v>118</v>
      </c>
      <c r="BE510" s="165">
        <f>IF(N510="základní",J510,0)</f>
        <v>0</v>
      </c>
      <c r="BF510" s="165">
        <f>IF(N510="snížená",J510,0)</f>
        <v>0</v>
      </c>
      <c r="BG510" s="165">
        <f>IF(N510="zákl. přenesená",J510,0)</f>
        <v>0</v>
      </c>
      <c r="BH510" s="165">
        <f>IF(N510="sníž. přenesená",J510,0)</f>
        <v>0</v>
      </c>
      <c r="BI510" s="165">
        <f>IF(N510="nulová",J510,0)</f>
        <v>0</v>
      </c>
      <c r="BJ510" s="23" t="s">
        <v>80</v>
      </c>
      <c r="BK510" s="165">
        <f>ROUND(I510*H510,2)</f>
        <v>0</v>
      </c>
      <c r="BL510" s="23" t="s">
        <v>263</v>
      </c>
      <c r="BM510" s="23" t="s">
        <v>894</v>
      </c>
    </row>
    <row r="511" spans="2:65" s="10" customFormat="1" ht="29.85" customHeight="1">
      <c r="B511" s="141"/>
      <c r="D511" s="151" t="s">
        <v>73</v>
      </c>
      <c r="E511" s="152" t="s">
        <v>895</v>
      </c>
      <c r="F511" s="152" t="s">
        <v>896</v>
      </c>
      <c r="J511" s="153">
        <f>BK511</f>
        <v>0</v>
      </c>
      <c r="L511" s="141"/>
      <c r="M511" s="145"/>
      <c r="N511" s="146"/>
      <c r="O511" s="146"/>
      <c r="P511" s="147">
        <f>SUM(P512:P518)</f>
        <v>8.7964800000000007</v>
      </c>
      <c r="Q511" s="146"/>
      <c r="R511" s="147">
        <f>SUM(R512:R518)</f>
        <v>0.12563080000000001</v>
      </c>
      <c r="S511" s="146"/>
      <c r="T511" s="148">
        <f>SUM(T512:T518)</f>
        <v>0</v>
      </c>
      <c r="AR511" s="142" t="s">
        <v>81</v>
      </c>
      <c r="AT511" s="149" t="s">
        <v>73</v>
      </c>
      <c r="AU511" s="149" t="s">
        <v>80</v>
      </c>
      <c r="AY511" s="142" t="s">
        <v>118</v>
      </c>
      <c r="BK511" s="150">
        <f>SUM(BK512:BK518)</f>
        <v>0</v>
      </c>
    </row>
    <row r="512" spans="2:65" s="1" customFormat="1" ht="44.25" customHeight="1">
      <c r="B512" s="154"/>
      <c r="C512" s="155" t="s">
        <v>897</v>
      </c>
      <c r="D512" s="155" t="s">
        <v>120</v>
      </c>
      <c r="E512" s="156" t="s">
        <v>898</v>
      </c>
      <c r="F512" s="157" t="s">
        <v>899</v>
      </c>
      <c r="G512" s="158" t="s">
        <v>126</v>
      </c>
      <c r="H512" s="159">
        <v>8.16</v>
      </c>
      <c r="I512" s="160"/>
      <c r="J512" s="160">
        <f>ROUND(I512*H512,2)</f>
        <v>0</v>
      </c>
      <c r="K512" s="157" t="s">
        <v>122</v>
      </c>
      <c r="L512" s="38"/>
      <c r="M512" s="161" t="s">
        <v>5</v>
      </c>
      <c r="N512" s="162" t="s">
        <v>45</v>
      </c>
      <c r="O512" s="163">
        <v>0.96799999999999997</v>
      </c>
      <c r="P512" s="163">
        <f>O512*H512</f>
        <v>7.8988800000000001</v>
      </c>
      <c r="Q512" s="163">
        <v>1.2540000000000001E-2</v>
      </c>
      <c r="R512" s="163">
        <f>Q512*H512</f>
        <v>0.10232640000000001</v>
      </c>
      <c r="S512" s="163">
        <v>0</v>
      </c>
      <c r="T512" s="164">
        <f>S512*H512</f>
        <v>0</v>
      </c>
      <c r="AR512" s="23" t="s">
        <v>263</v>
      </c>
      <c r="AT512" s="23" t="s">
        <v>120</v>
      </c>
      <c r="AU512" s="23" t="s">
        <v>81</v>
      </c>
      <c r="AY512" s="23" t="s">
        <v>118</v>
      </c>
      <c r="BE512" s="165">
        <f>IF(N512="základní",J512,0)</f>
        <v>0</v>
      </c>
      <c r="BF512" s="165">
        <f>IF(N512="snížená",J512,0)</f>
        <v>0</v>
      </c>
      <c r="BG512" s="165">
        <f>IF(N512="zákl. přenesená",J512,0)</f>
        <v>0</v>
      </c>
      <c r="BH512" s="165">
        <f>IF(N512="sníž. přenesená",J512,0)</f>
        <v>0</v>
      </c>
      <c r="BI512" s="165">
        <f>IF(N512="nulová",J512,0)</f>
        <v>0</v>
      </c>
      <c r="BJ512" s="23" t="s">
        <v>80</v>
      </c>
      <c r="BK512" s="165">
        <f>ROUND(I512*H512,2)</f>
        <v>0</v>
      </c>
      <c r="BL512" s="23" t="s">
        <v>263</v>
      </c>
      <c r="BM512" s="23" t="s">
        <v>900</v>
      </c>
    </row>
    <row r="513" spans="2:65" s="13" customFormat="1">
      <c r="B513" s="186"/>
      <c r="D513" s="167" t="s">
        <v>127</v>
      </c>
      <c r="E513" s="187" t="s">
        <v>5</v>
      </c>
      <c r="F513" s="188" t="s">
        <v>345</v>
      </c>
      <c r="H513" s="189" t="s">
        <v>5</v>
      </c>
      <c r="L513" s="186"/>
      <c r="M513" s="190"/>
      <c r="N513" s="191"/>
      <c r="O513" s="191"/>
      <c r="P513" s="191"/>
      <c r="Q513" s="191"/>
      <c r="R513" s="191"/>
      <c r="S513" s="191"/>
      <c r="T513" s="192"/>
      <c r="AT513" s="189" t="s">
        <v>127</v>
      </c>
      <c r="AU513" s="189" t="s">
        <v>81</v>
      </c>
      <c r="AV513" s="13" t="s">
        <v>80</v>
      </c>
      <c r="AW513" s="13" t="s">
        <v>37</v>
      </c>
      <c r="AX513" s="13" t="s">
        <v>74</v>
      </c>
      <c r="AY513" s="189" t="s">
        <v>118</v>
      </c>
    </row>
    <row r="514" spans="2:65" s="11" customFormat="1">
      <c r="B514" s="166"/>
      <c r="D514" s="175" t="s">
        <v>127</v>
      </c>
      <c r="E514" s="183" t="s">
        <v>5</v>
      </c>
      <c r="F514" s="184" t="s">
        <v>901</v>
      </c>
      <c r="H514" s="185">
        <v>8.16</v>
      </c>
      <c r="L514" s="166"/>
      <c r="M514" s="171"/>
      <c r="N514" s="172"/>
      <c r="O514" s="172"/>
      <c r="P514" s="172"/>
      <c r="Q514" s="172"/>
      <c r="R514" s="172"/>
      <c r="S514" s="172"/>
      <c r="T514" s="173"/>
      <c r="AT514" s="168" t="s">
        <v>127</v>
      </c>
      <c r="AU514" s="168" t="s">
        <v>81</v>
      </c>
      <c r="AV514" s="11" t="s">
        <v>81</v>
      </c>
      <c r="AW514" s="11" t="s">
        <v>37</v>
      </c>
      <c r="AX514" s="11" t="s">
        <v>80</v>
      </c>
      <c r="AY514" s="168" t="s">
        <v>118</v>
      </c>
    </row>
    <row r="515" spans="2:65" s="1" customFormat="1" ht="31.5" customHeight="1">
      <c r="B515" s="154"/>
      <c r="C515" s="155" t="s">
        <v>902</v>
      </c>
      <c r="D515" s="155" t="s">
        <v>120</v>
      </c>
      <c r="E515" s="156" t="s">
        <v>903</v>
      </c>
      <c r="F515" s="157" t="s">
        <v>904</v>
      </c>
      <c r="G515" s="158" t="s">
        <v>126</v>
      </c>
      <c r="H515" s="159">
        <v>8.16</v>
      </c>
      <c r="I515" s="160"/>
      <c r="J515" s="160">
        <f>ROUND(I515*H515,2)</f>
        <v>0</v>
      </c>
      <c r="K515" s="157" t="s">
        <v>122</v>
      </c>
      <c r="L515" s="38"/>
      <c r="M515" s="161" t="s">
        <v>5</v>
      </c>
      <c r="N515" s="162" t="s">
        <v>45</v>
      </c>
      <c r="O515" s="163">
        <v>0.11</v>
      </c>
      <c r="P515" s="163">
        <f>O515*H515</f>
        <v>0.89760000000000006</v>
      </c>
      <c r="Q515" s="163">
        <v>0</v>
      </c>
      <c r="R515" s="163">
        <f>Q515*H515</f>
        <v>0</v>
      </c>
      <c r="S515" s="163">
        <v>0</v>
      </c>
      <c r="T515" s="164">
        <f>S515*H515</f>
        <v>0</v>
      </c>
      <c r="AR515" s="23" t="s">
        <v>263</v>
      </c>
      <c r="AT515" s="23" t="s">
        <v>120</v>
      </c>
      <c r="AU515" s="23" t="s">
        <v>81</v>
      </c>
      <c r="AY515" s="23" t="s">
        <v>118</v>
      </c>
      <c r="BE515" s="165">
        <f>IF(N515="základní",J515,0)</f>
        <v>0</v>
      </c>
      <c r="BF515" s="165">
        <f>IF(N515="snížená",J515,0)</f>
        <v>0</v>
      </c>
      <c r="BG515" s="165">
        <f>IF(N515="zákl. přenesená",J515,0)</f>
        <v>0</v>
      </c>
      <c r="BH515" s="165">
        <f>IF(N515="sníž. přenesená",J515,0)</f>
        <v>0</v>
      </c>
      <c r="BI515" s="165">
        <f>IF(N515="nulová",J515,0)</f>
        <v>0</v>
      </c>
      <c r="BJ515" s="23" t="s">
        <v>80</v>
      </c>
      <c r="BK515" s="165">
        <f>ROUND(I515*H515,2)</f>
        <v>0</v>
      </c>
      <c r="BL515" s="23" t="s">
        <v>263</v>
      </c>
      <c r="BM515" s="23" t="s">
        <v>905</v>
      </c>
    </row>
    <row r="516" spans="2:65" s="1" customFormat="1" ht="22.5" customHeight="1">
      <c r="B516" s="154"/>
      <c r="C516" s="200" t="s">
        <v>906</v>
      </c>
      <c r="D516" s="200" t="s">
        <v>277</v>
      </c>
      <c r="E516" s="201" t="s">
        <v>907</v>
      </c>
      <c r="F516" s="202" t="s">
        <v>908</v>
      </c>
      <c r="G516" s="203" t="s">
        <v>126</v>
      </c>
      <c r="H516" s="204">
        <v>8.3230000000000004</v>
      </c>
      <c r="I516" s="205"/>
      <c r="J516" s="205">
        <f>ROUND(I516*H516,2)</f>
        <v>0</v>
      </c>
      <c r="K516" s="202" t="s">
        <v>122</v>
      </c>
      <c r="L516" s="206"/>
      <c r="M516" s="207" t="s">
        <v>5</v>
      </c>
      <c r="N516" s="208" t="s">
        <v>45</v>
      </c>
      <c r="O516" s="163">
        <v>0</v>
      </c>
      <c r="P516" s="163">
        <f>O516*H516</f>
        <v>0</v>
      </c>
      <c r="Q516" s="163">
        <v>2.8E-3</v>
      </c>
      <c r="R516" s="163">
        <f>Q516*H516</f>
        <v>2.3304399999999999E-2</v>
      </c>
      <c r="S516" s="163">
        <v>0</v>
      </c>
      <c r="T516" s="164">
        <f>S516*H516</f>
        <v>0</v>
      </c>
      <c r="AR516" s="23" t="s">
        <v>353</v>
      </c>
      <c r="AT516" s="23" t="s">
        <v>277</v>
      </c>
      <c r="AU516" s="23" t="s">
        <v>81</v>
      </c>
      <c r="AY516" s="23" t="s">
        <v>118</v>
      </c>
      <c r="BE516" s="165">
        <f>IF(N516="základní",J516,0)</f>
        <v>0</v>
      </c>
      <c r="BF516" s="165">
        <f>IF(N516="snížená",J516,0)</f>
        <v>0</v>
      </c>
      <c r="BG516" s="165">
        <f>IF(N516="zákl. přenesená",J516,0)</f>
        <v>0</v>
      </c>
      <c r="BH516" s="165">
        <f>IF(N516="sníž. přenesená",J516,0)</f>
        <v>0</v>
      </c>
      <c r="BI516" s="165">
        <f>IF(N516="nulová",J516,0)</f>
        <v>0</v>
      </c>
      <c r="BJ516" s="23" t="s">
        <v>80</v>
      </c>
      <c r="BK516" s="165">
        <f>ROUND(I516*H516,2)</f>
        <v>0</v>
      </c>
      <c r="BL516" s="23" t="s">
        <v>263</v>
      </c>
      <c r="BM516" s="23" t="s">
        <v>909</v>
      </c>
    </row>
    <row r="517" spans="2:65" s="11" customFormat="1">
      <c r="B517" s="166"/>
      <c r="D517" s="175" t="s">
        <v>127</v>
      </c>
      <c r="F517" s="184" t="s">
        <v>910</v>
      </c>
      <c r="H517" s="185">
        <v>8.3230000000000004</v>
      </c>
      <c r="L517" s="166"/>
      <c r="M517" s="171"/>
      <c r="N517" s="172"/>
      <c r="O517" s="172"/>
      <c r="P517" s="172"/>
      <c r="Q517" s="172"/>
      <c r="R517" s="172"/>
      <c r="S517" s="172"/>
      <c r="T517" s="173"/>
      <c r="AT517" s="168" t="s">
        <v>127</v>
      </c>
      <c r="AU517" s="168" t="s">
        <v>81</v>
      </c>
      <c r="AV517" s="11" t="s">
        <v>81</v>
      </c>
      <c r="AW517" s="11" t="s">
        <v>6</v>
      </c>
      <c r="AX517" s="11" t="s">
        <v>80</v>
      </c>
      <c r="AY517" s="168" t="s">
        <v>118</v>
      </c>
    </row>
    <row r="518" spans="2:65" s="1" customFormat="1" ht="31.5" customHeight="1">
      <c r="B518" s="154"/>
      <c r="C518" s="155" t="s">
        <v>911</v>
      </c>
      <c r="D518" s="155" t="s">
        <v>120</v>
      </c>
      <c r="E518" s="156" t="s">
        <v>912</v>
      </c>
      <c r="F518" s="157" t="s">
        <v>913</v>
      </c>
      <c r="G518" s="158" t="s">
        <v>753</v>
      </c>
      <c r="H518" s="159">
        <v>62.55</v>
      </c>
      <c r="I518" s="160"/>
      <c r="J518" s="160">
        <f>ROUND(I518*H518,2)</f>
        <v>0</v>
      </c>
      <c r="K518" s="157" t="s">
        <v>122</v>
      </c>
      <c r="L518" s="38"/>
      <c r="M518" s="161" t="s">
        <v>5</v>
      </c>
      <c r="N518" s="162" t="s">
        <v>45</v>
      </c>
      <c r="O518" s="163">
        <v>0</v>
      </c>
      <c r="P518" s="163">
        <f>O518*H518</f>
        <v>0</v>
      </c>
      <c r="Q518" s="163">
        <v>0</v>
      </c>
      <c r="R518" s="163">
        <f>Q518*H518</f>
        <v>0</v>
      </c>
      <c r="S518" s="163">
        <v>0</v>
      </c>
      <c r="T518" s="164">
        <f>S518*H518</f>
        <v>0</v>
      </c>
      <c r="AR518" s="23" t="s">
        <v>263</v>
      </c>
      <c r="AT518" s="23" t="s">
        <v>120</v>
      </c>
      <c r="AU518" s="23" t="s">
        <v>81</v>
      </c>
      <c r="AY518" s="23" t="s">
        <v>118</v>
      </c>
      <c r="BE518" s="165">
        <f>IF(N518="základní",J518,0)</f>
        <v>0</v>
      </c>
      <c r="BF518" s="165">
        <f>IF(N518="snížená",J518,0)</f>
        <v>0</v>
      </c>
      <c r="BG518" s="165">
        <f>IF(N518="zákl. přenesená",J518,0)</f>
        <v>0</v>
      </c>
      <c r="BH518" s="165">
        <f>IF(N518="sníž. přenesená",J518,0)</f>
        <v>0</v>
      </c>
      <c r="BI518" s="165">
        <f>IF(N518="nulová",J518,0)</f>
        <v>0</v>
      </c>
      <c r="BJ518" s="23" t="s">
        <v>80</v>
      </c>
      <c r="BK518" s="165">
        <f>ROUND(I518*H518,2)</f>
        <v>0</v>
      </c>
      <c r="BL518" s="23" t="s">
        <v>263</v>
      </c>
      <c r="BM518" s="23" t="s">
        <v>914</v>
      </c>
    </row>
    <row r="519" spans="2:65" s="10" customFormat="1" ht="29.85" customHeight="1">
      <c r="B519" s="141"/>
      <c r="D519" s="151" t="s">
        <v>73</v>
      </c>
      <c r="E519" s="152" t="s">
        <v>915</v>
      </c>
      <c r="F519" s="152" t="s">
        <v>916</v>
      </c>
      <c r="J519" s="153">
        <f>BK519</f>
        <v>0</v>
      </c>
      <c r="L519" s="141"/>
      <c r="M519" s="145"/>
      <c r="N519" s="146"/>
      <c r="O519" s="146"/>
      <c r="P519" s="147">
        <f>SUM(P520:P532)</f>
        <v>5.6486999999999998</v>
      </c>
      <c r="Q519" s="146"/>
      <c r="R519" s="147">
        <f>SUM(R520:R532)</f>
        <v>4.4671000000000002E-2</v>
      </c>
      <c r="S519" s="146"/>
      <c r="T519" s="148">
        <f>SUM(T520:T532)</f>
        <v>0</v>
      </c>
      <c r="AR519" s="142" t="s">
        <v>81</v>
      </c>
      <c r="AT519" s="149" t="s">
        <v>73</v>
      </c>
      <c r="AU519" s="149" t="s">
        <v>80</v>
      </c>
      <c r="AY519" s="142" t="s">
        <v>118</v>
      </c>
      <c r="BK519" s="150">
        <f>SUM(BK520:BK532)</f>
        <v>0</v>
      </c>
    </row>
    <row r="520" spans="2:65" s="1" customFormat="1" ht="31.5" customHeight="1">
      <c r="B520" s="154"/>
      <c r="C520" s="155" t="s">
        <v>917</v>
      </c>
      <c r="D520" s="155" t="s">
        <v>120</v>
      </c>
      <c r="E520" s="156" t="s">
        <v>918</v>
      </c>
      <c r="F520" s="157" t="s">
        <v>919</v>
      </c>
      <c r="G520" s="158" t="s">
        <v>124</v>
      </c>
      <c r="H520" s="159">
        <v>9.5</v>
      </c>
      <c r="I520" s="160"/>
      <c r="J520" s="160">
        <f>ROUND(I520*H520,2)</f>
        <v>0</v>
      </c>
      <c r="K520" s="157" t="s">
        <v>122</v>
      </c>
      <c r="L520" s="38"/>
      <c r="M520" s="161" t="s">
        <v>5</v>
      </c>
      <c r="N520" s="162" t="s">
        <v>45</v>
      </c>
      <c r="O520" s="163">
        <v>0.192</v>
      </c>
      <c r="P520" s="163">
        <f>O520*H520</f>
        <v>1.8240000000000001</v>
      </c>
      <c r="Q520" s="163">
        <v>1.8400000000000001E-3</v>
      </c>
      <c r="R520" s="163">
        <f>Q520*H520</f>
        <v>1.7479999999999999E-2</v>
      </c>
      <c r="S520" s="163">
        <v>0</v>
      </c>
      <c r="T520" s="164">
        <f>S520*H520</f>
        <v>0</v>
      </c>
      <c r="AR520" s="23" t="s">
        <v>263</v>
      </c>
      <c r="AT520" s="23" t="s">
        <v>120</v>
      </c>
      <c r="AU520" s="23" t="s">
        <v>81</v>
      </c>
      <c r="AY520" s="23" t="s">
        <v>118</v>
      </c>
      <c r="BE520" s="165">
        <f>IF(N520="základní",J520,0)</f>
        <v>0</v>
      </c>
      <c r="BF520" s="165">
        <f>IF(N520="snížená",J520,0)</f>
        <v>0</v>
      </c>
      <c r="BG520" s="165">
        <f>IF(N520="zákl. přenesená",J520,0)</f>
        <v>0</v>
      </c>
      <c r="BH520" s="165">
        <f>IF(N520="sníž. přenesená",J520,0)</f>
        <v>0</v>
      </c>
      <c r="BI520" s="165">
        <f>IF(N520="nulová",J520,0)</f>
        <v>0</v>
      </c>
      <c r="BJ520" s="23" t="s">
        <v>80</v>
      </c>
      <c r="BK520" s="165">
        <f>ROUND(I520*H520,2)</f>
        <v>0</v>
      </c>
      <c r="BL520" s="23" t="s">
        <v>263</v>
      </c>
      <c r="BM520" s="23" t="s">
        <v>920</v>
      </c>
    </row>
    <row r="521" spans="2:65" s="13" customFormat="1">
      <c r="B521" s="186"/>
      <c r="D521" s="167" t="s">
        <v>127</v>
      </c>
      <c r="E521" s="187" t="s">
        <v>5</v>
      </c>
      <c r="F521" s="188" t="s">
        <v>921</v>
      </c>
      <c r="H521" s="189" t="s">
        <v>5</v>
      </c>
      <c r="L521" s="186"/>
      <c r="M521" s="190"/>
      <c r="N521" s="191"/>
      <c r="O521" s="191"/>
      <c r="P521" s="191"/>
      <c r="Q521" s="191"/>
      <c r="R521" s="191"/>
      <c r="S521" s="191"/>
      <c r="T521" s="192"/>
      <c r="AT521" s="189" t="s">
        <v>127</v>
      </c>
      <c r="AU521" s="189" t="s">
        <v>81</v>
      </c>
      <c r="AV521" s="13" t="s">
        <v>80</v>
      </c>
      <c r="AW521" s="13" t="s">
        <v>37</v>
      </c>
      <c r="AX521" s="13" t="s">
        <v>74</v>
      </c>
      <c r="AY521" s="189" t="s">
        <v>118</v>
      </c>
    </row>
    <row r="522" spans="2:65" s="11" customFormat="1">
      <c r="B522" s="166"/>
      <c r="D522" s="175" t="s">
        <v>127</v>
      </c>
      <c r="E522" s="183" t="s">
        <v>5</v>
      </c>
      <c r="F522" s="184" t="s">
        <v>922</v>
      </c>
      <c r="H522" s="185">
        <v>9.5</v>
      </c>
      <c r="L522" s="166"/>
      <c r="M522" s="171"/>
      <c r="N522" s="172"/>
      <c r="O522" s="172"/>
      <c r="P522" s="172"/>
      <c r="Q522" s="172"/>
      <c r="R522" s="172"/>
      <c r="S522" s="172"/>
      <c r="T522" s="173"/>
      <c r="AT522" s="168" t="s">
        <v>127</v>
      </c>
      <c r="AU522" s="168" t="s">
        <v>81</v>
      </c>
      <c r="AV522" s="11" t="s">
        <v>81</v>
      </c>
      <c r="AW522" s="11" t="s">
        <v>37</v>
      </c>
      <c r="AX522" s="11" t="s">
        <v>80</v>
      </c>
      <c r="AY522" s="168" t="s">
        <v>118</v>
      </c>
    </row>
    <row r="523" spans="2:65" s="1" customFormat="1" ht="31.5" customHeight="1">
      <c r="B523" s="154"/>
      <c r="C523" s="155" t="s">
        <v>923</v>
      </c>
      <c r="D523" s="155" t="s">
        <v>120</v>
      </c>
      <c r="E523" s="156" t="s">
        <v>924</v>
      </c>
      <c r="F523" s="157" t="s">
        <v>925</v>
      </c>
      <c r="G523" s="158" t="s">
        <v>124</v>
      </c>
      <c r="H523" s="159">
        <v>3.1</v>
      </c>
      <c r="I523" s="160"/>
      <c r="J523" s="160">
        <f>ROUND(I523*H523,2)</f>
        <v>0</v>
      </c>
      <c r="K523" s="157" t="s">
        <v>122</v>
      </c>
      <c r="L523" s="38"/>
      <c r="M523" s="161" t="s">
        <v>5</v>
      </c>
      <c r="N523" s="162" t="s">
        <v>45</v>
      </c>
      <c r="O523" s="163">
        <v>0.315</v>
      </c>
      <c r="P523" s="163">
        <f>O523*H523</f>
        <v>0.97650000000000003</v>
      </c>
      <c r="Q523" s="163">
        <v>1.7899999999999999E-3</v>
      </c>
      <c r="R523" s="163">
        <f>Q523*H523</f>
        <v>5.5490000000000001E-3</v>
      </c>
      <c r="S523" s="163">
        <v>0</v>
      </c>
      <c r="T523" s="164">
        <f>S523*H523</f>
        <v>0</v>
      </c>
      <c r="AR523" s="23" t="s">
        <v>263</v>
      </c>
      <c r="AT523" s="23" t="s">
        <v>120</v>
      </c>
      <c r="AU523" s="23" t="s">
        <v>81</v>
      </c>
      <c r="AY523" s="23" t="s">
        <v>118</v>
      </c>
      <c r="BE523" s="165">
        <f>IF(N523="základní",J523,0)</f>
        <v>0</v>
      </c>
      <c r="BF523" s="165">
        <f>IF(N523="snížená",J523,0)</f>
        <v>0</v>
      </c>
      <c r="BG523" s="165">
        <f>IF(N523="zákl. přenesená",J523,0)</f>
        <v>0</v>
      </c>
      <c r="BH523" s="165">
        <f>IF(N523="sníž. přenesená",J523,0)</f>
        <v>0</v>
      </c>
      <c r="BI523" s="165">
        <f>IF(N523="nulová",J523,0)</f>
        <v>0</v>
      </c>
      <c r="BJ523" s="23" t="s">
        <v>80</v>
      </c>
      <c r="BK523" s="165">
        <f>ROUND(I523*H523,2)</f>
        <v>0</v>
      </c>
      <c r="BL523" s="23" t="s">
        <v>263</v>
      </c>
      <c r="BM523" s="23" t="s">
        <v>926</v>
      </c>
    </row>
    <row r="524" spans="2:65" s="13" customFormat="1">
      <c r="B524" s="186"/>
      <c r="D524" s="167" t="s">
        <v>127</v>
      </c>
      <c r="E524" s="187" t="s">
        <v>5</v>
      </c>
      <c r="F524" s="188" t="s">
        <v>921</v>
      </c>
      <c r="H524" s="189" t="s">
        <v>5</v>
      </c>
      <c r="L524" s="186"/>
      <c r="M524" s="190"/>
      <c r="N524" s="191"/>
      <c r="O524" s="191"/>
      <c r="P524" s="191"/>
      <c r="Q524" s="191"/>
      <c r="R524" s="191"/>
      <c r="S524" s="191"/>
      <c r="T524" s="192"/>
      <c r="AT524" s="189" t="s">
        <v>127</v>
      </c>
      <c r="AU524" s="189" t="s">
        <v>81</v>
      </c>
      <c r="AV524" s="13" t="s">
        <v>80</v>
      </c>
      <c r="AW524" s="13" t="s">
        <v>37</v>
      </c>
      <c r="AX524" s="13" t="s">
        <v>74</v>
      </c>
      <c r="AY524" s="189" t="s">
        <v>118</v>
      </c>
    </row>
    <row r="525" spans="2:65" s="11" customFormat="1">
      <c r="B525" s="166"/>
      <c r="D525" s="175" t="s">
        <v>127</v>
      </c>
      <c r="E525" s="183" t="s">
        <v>5</v>
      </c>
      <c r="F525" s="184" t="s">
        <v>927</v>
      </c>
      <c r="H525" s="185">
        <v>3.1</v>
      </c>
      <c r="L525" s="166"/>
      <c r="M525" s="171"/>
      <c r="N525" s="172"/>
      <c r="O525" s="172"/>
      <c r="P525" s="172"/>
      <c r="Q525" s="172"/>
      <c r="R525" s="172"/>
      <c r="S525" s="172"/>
      <c r="T525" s="173"/>
      <c r="AT525" s="168" t="s">
        <v>127</v>
      </c>
      <c r="AU525" s="168" t="s">
        <v>81</v>
      </c>
      <c r="AV525" s="11" t="s">
        <v>81</v>
      </c>
      <c r="AW525" s="11" t="s">
        <v>37</v>
      </c>
      <c r="AX525" s="11" t="s">
        <v>80</v>
      </c>
      <c r="AY525" s="168" t="s">
        <v>118</v>
      </c>
    </row>
    <row r="526" spans="2:65" s="1" customFormat="1" ht="31.5" customHeight="1">
      <c r="B526" s="154"/>
      <c r="C526" s="155" t="s">
        <v>928</v>
      </c>
      <c r="D526" s="155" t="s">
        <v>120</v>
      </c>
      <c r="E526" s="156" t="s">
        <v>929</v>
      </c>
      <c r="F526" s="157" t="s">
        <v>930</v>
      </c>
      <c r="G526" s="158" t="s">
        <v>124</v>
      </c>
      <c r="H526" s="159">
        <v>9.3000000000000007</v>
      </c>
      <c r="I526" s="160"/>
      <c r="J526" s="160">
        <f>ROUND(I526*H526,2)</f>
        <v>0</v>
      </c>
      <c r="K526" s="157" t="s">
        <v>122</v>
      </c>
      <c r="L526" s="38"/>
      <c r="M526" s="161" t="s">
        <v>5</v>
      </c>
      <c r="N526" s="162" t="s">
        <v>45</v>
      </c>
      <c r="O526" s="163">
        <v>0.20399999999999999</v>
      </c>
      <c r="P526" s="163">
        <f>O526*H526</f>
        <v>1.8972</v>
      </c>
      <c r="Q526" s="163">
        <v>1.74E-3</v>
      </c>
      <c r="R526" s="163">
        <f>Q526*H526</f>
        <v>1.6182000000000002E-2</v>
      </c>
      <c r="S526" s="163">
        <v>0</v>
      </c>
      <c r="T526" s="164">
        <f>S526*H526</f>
        <v>0</v>
      </c>
      <c r="AR526" s="23" t="s">
        <v>263</v>
      </c>
      <c r="AT526" s="23" t="s">
        <v>120</v>
      </c>
      <c r="AU526" s="23" t="s">
        <v>81</v>
      </c>
      <c r="AY526" s="23" t="s">
        <v>118</v>
      </c>
      <c r="BE526" s="165">
        <f>IF(N526="základní",J526,0)</f>
        <v>0</v>
      </c>
      <c r="BF526" s="165">
        <f>IF(N526="snížená",J526,0)</f>
        <v>0</v>
      </c>
      <c r="BG526" s="165">
        <f>IF(N526="zákl. přenesená",J526,0)</f>
        <v>0</v>
      </c>
      <c r="BH526" s="165">
        <f>IF(N526="sníž. přenesená",J526,0)</f>
        <v>0</v>
      </c>
      <c r="BI526" s="165">
        <f>IF(N526="nulová",J526,0)</f>
        <v>0</v>
      </c>
      <c r="BJ526" s="23" t="s">
        <v>80</v>
      </c>
      <c r="BK526" s="165">
        <f>ROUND(I526*H526,2)</f>
        <v>0</v>
      </c>
      <c r="BL526" s="23" t="s">
        <v>263</v>
      </c>
      <c r="BM526" s="23" t="s">
        <v>931</v>
      </c>
    </row>
    <row r="527" spans="2:65" s="13" customFormat="1">
      <c r="B527" s="186"/>
      <c r="D527" s="167" t="s">
        <v>127</v>
      </c>
      <c r="E527" s="187" t="s">
        <v>5</v>
      </c>
      <c r="F527" s="188" t="s">
        <v>921</v>
      </c>
      <c r="H527" s="189" t="s">
        <v>5</v>
      </c>
      <c r="L527" s="186"/>
      <c r="M527" s="190"/>
      <c r="N527" s="191"/>
      <c r="O527" s="191"/>
      <c r="P527" s="191"/>
      <c r="Q527" s="191"/>
      <c r="R527" s="191"/>
      <c r="S527" s="191"/>
      <c r="T527" s="192"/>
      <c r="AT527" s="189" t="s">
        <v>127</v>
      </c>
      <c r="AU527" s="189" t="s">
        <v>81</v>
      </c>
      <c r="AV527" s="13" t="s">
        <v>80</v>
      </c>
      <c r="AW527" s="13" t="s">
        <v>37</v>
      </c>
      <c r="AX527" s="13" t="s">
        <v>74</v>
      </c>
      <c r="AY527" s="189" t="s">
        <v>118</v>
      </c>
    </row>
    <row r="528" spans="2:65" s="11" customFormat="1">
      <c r="B528" s="166"/>
      <c r="D528" s="175" t="s">
        <v>127</v>
      </c>
      <c r="E528" s="183" t="s">
        <v>5</v>
      </c>
      <c r="F528" s="184" t="s">
        <v>932</v>
      </c>
      <c r="H528" s="185">
        <v>9.3000000000000007</v>
      </c>
      <c r="L528" s="166"/>
      <c r="M528" s="171"/>
      <c r="N528" s="172"/>
      <c r="O528" s="172"/>
      <c r="P528" s="172"/>
      <c r="Q528" s="172"/>
      <c r="R528" s="172"/>
      <c r="S528" s="172"/>
      <c r="T528" s="173"/>
      <c r="AT528" s="168" t="s">
        <v>127</v>
      </c>
      <c r="AU528" s="168" t="s">
        <v>81</v>
      </c>
      <c r="AV528" s="11" t="s">
        <v>81</v>
      </c>
      <c r="AW528" s="11" t="s">
        <v>37</v>
      </c>
      <c r="AX528" s="11" t="s">
        <v>80</v>
      </c>
      <c r="AY528" s="168" t="s">
        <v>118</v>
      </c>
    </row>
    <row r="529" spans="2:65" s="1" customFormat="1" ht="31.5" customHeight="1">
      <c r="B529" s="154"/>
      <c r="C529" s="155" t="s">
        <v>933</v>
      </c>
      <c r="D529" s="155" t="s">
        <v>120</v>
      </c>
      <c r="E529" s="156" t="s">
        <v>934</v>
      </c>
      <c r="F529" s="157" t="s">
        <v>935</v>
      </c>
      <c r="G529" s="158" t="s">
        <v>124</v>
      </c>
      <c r="H529" s="159">
        <v>3</v>
      </c>
      <c r="I529" s="160"/>
      <c r="J529" s="160">
        <f>ROUND(I529*H529,2)</f>
        <v>0</v>
      </c>
      <c r="K529" s="157" t="s">
        <v>122</v>
      </c>
      <c r="L529" s="38"/>
      <c r="M529" s="161" t="s">
        <v>5</v>
      </c>
      <c r="N529" s="162" t="s">
        <v>45</v>
      </c>
      <c r="O529" s="163">
        <v>0.317</v>
      </c>
      <c r="P529" s="163">
        <f>O529*H529</f>
        <v>0.95100000000000007</v>
      </c>
      <c r="Q529" s="163">
        <v>1.82E-3</v>
      </c>
      <c r="R529" s="163">
        <f>Q529*H529</f>
        <v>5.4599999999999996E-3</v>
      </c>
      <c r="S529" s="163">
        <v>0</v>
      </c>
      <c r="T529" s="164">
        <f>S529*H529</f>
        <v>0</v>
      </c>
      <c r="AR529" s="23" t="s">
        <v>263</v>
      </c>
      <c r="AT529" s="23" t="s">
        <v>120</v>
      </c>
      <c r="AU529" s="23" t="s">
        <v>81</v>
      </c>
      <c r="AY529" s="23" t="s">
        <v>118</v>
      </c>
      <c r="BE529" s="165">
        <f>IF(N529="základní",J529,0)</f>
        <v>0</v>
      </c>
      <c r="BF529" s="165">
        <f>IF(N529="snížená",J529,0)</f>
        <v>0</v>
      </c>
      <c r="BG529" s="165">
        <f>IF(N529="zákl. přenesená",J529,0)</f>
        <v>0</v>
      </c>
      <c r="BH529" s="165">
        <f>IF(N529="sníž. přenesená",J529,0)</f>
        <v>0</v>
      </c>
      <c r="BI529" s="165">
        <f>IF(N529="nulová",J529,0)</f>
        <v>0</v>
      </c>
      <c r="BJ529" s="23" t="s">
        <v>80</v>
      </c>
      <c r="BK529" s="165">
        <f>ROUND(I529*H529,2)</f>
        <v>0</v>
      </c>
      <c r="BL529" s="23" t="s">
        <v>263</v>
      </c>
      <c r="BM529" s="23" t="s">
        <v>936</v>
      </c>
    </row>
    <row r="530" spans="2:65" s="13" customFormat="1">
      <c r="B530" s="186"/>
      <c r="D530" s="167" t="s">
        <v>127</v>
      </c>
      <c r="E530" s="187" t="s">
        <v>5</v>
      </c>
      <c r="F530" s="188" t="s">
        <v>921</v>
      </c>
      <c r="H530" s="189" t="s">
        <v>5</v>
      </c>
      <c r="L530" s="186"/>
      <c r="M530" s="190"/>
      <c r="N530" s="191"/>
      <c r="O530" s="191"/>
      <c r="P530" s="191"/>
      <c r="Q530" s="191"/>
      <c r="R530" s="191"/>
      <c r="S530" s="191"/>
      <c r="T530" s="192"/>
      <c r="AT530" s="189" t="s">
        <v>127</v>
      </c>
      <c r="AU530" s="189" t="s">
        <v>81</v>
      </c>
      <c r="AV530" s="13" t="s">
        <v>80</v>
      </c>
      <c r="AW530" s="13" t="s">
        <v>37</v>
      </c>
      <c r="AX530" s="13" t="s">
        <v>74</v>
      </c>
      <c r="AY530" s="189" t="s">
        <v>118</v>
      </c>
    </row>
    <row r="531" spans="2:65" s="11" customFormat="1">
      <c r="B531" s="166"/>
      <c r="D531" s="175" t="s">
        <v>127</v>
      </c>
      <c r="E531" s="183" t="s">
        <v>5</v>
      </c>
      <c r="F531" s="184" t="s">
        <v>937</v>
      </c>
      <c r="H531" s="185">
        <v>3</v>
      </c>
      <c r="L531" s="166"/>
      <c r="M531" s="171"/>
      <c r="N531" s="172"/>
      <c r="O531" s="172"/>
      <c r="P531" s="172"/>
      <c r="Q531" s="172"/>
      <c r="R531" s="172"/>
      <c r="S531" s="172"/>
      <c r="T531" s="173"/>
      <c r="AT531" s="168" t="s">
        <v>127</v>
      </c>
      <c r="AU531" s="168" t="s">
        <v>81</v>
      </c>
      <c r="AV531" s="11" t="s">
        <v>81</v>
      </c>
      <c r="AW531" s="11" t="s">
        <v>37</v>
      </c>
      <c r="AX531" s="11" t="s">
        <v>80</v>
      </c>
      <c r="AY531" s="168" t="s">
        <v>118</v>
      </c>
    </row>
    <row r="532" spans="2:65" s="1" customFormat="1" ht="31.5" customHeight="1">
      <c r="B532" s="154"/>
      <c r="C532" s="155" t="s">
        <v>938</v>
      </c>
      <c r="D532" s="155" t="s">
        <v>120</v>
      </c>
      <c r="E532" s="156" t="s">
        <v>939</v>
      </c>
      <c r="F532" s="157" t="s">
        <v>940</v>
      </c>
      <c r="G532" s="158" t="s">
        <v>753</v>
      </c>
      <c r="H532" s="159">
        <v>95.903999999999996</v>
      </c>
      <c r="I532" s="160"/>
      <c r="J532" s="160">
        <f>ROUND(I532*H532,2)</f>
        <v>0</v>
      </c>
      <c r="K532" s="157" t="s">
        <v>122</v>
      </c>
      <c r="L532" s="38"/>
      <c r="M532" s="161" t="s">
        <v>5</v>
      </c>
      <c r="N532" s="162" t="s">
        <v>45</v>
      </c>
      <c r="O532" s="163">
        <v>0</v>
      </c>
      <c r="P532" s="163">
        <f>O532*H532</f>
        <v>0</v>
      </c>
      <c r="Q532" s="163">
        <v>0</v>
      </c>
      <c r="R532" s="163">
        <f>Q532*H532</f>
        <v>0</v>
      </c>
      <c r="S532" s="163">
        <v>0</v>
      </c>
      <c r="T532" s="164">
        <f>S532*H532</f>
        <v>0</v>
      </c>
      <c r="AR532" s="23" t="s">
        <v>263</v>
      </c>
      <c r="AT532" s="23" t="s">
        <v>120</v>
      </c>
      <c r="AU532" s="23" t="s">
        <v>81</v>
      </c>
      <c r="AY532" s="23" t="s">
        <v>118</v>
      </c>
      <c r="BE532" s="165">
        <f>IF(N532="základní",J532,0)</f>
        <v>0</v>
      </c>
      <c r="BF532" s="165">
        <f>IF(N532="snížená",J532,0)</f>
        <v>0</v>
      </c>
      <c r="BG532" s="165">
        <f>IF(N532="zákl. přenesená",J532,0)</f>
        <v>0</v>
      </c>
      <c r="BH532" s="165">
        <f>IF(N532="sníž. přenesená",J532,0)</f>
        <v>0</v>
      </c>
      <c r="BI532" s="165">
        <f>IF(N532="nulová",J532,0)</f>
        <v>0</v>
      </c>
      <c r="BJ532" s="23" t="s">
        <v>80</v>
      </c>
      <c r="BK532" s="165">
        <f>ROUND(I532*H532,2)</f>
        <v>0</v>
      </c>
      <c r="BL532" s="23" t="s">
        <v>263</v>
      </c>
      <c r="BM532" s="23" t="s">
        <v>941</v>
      </c>
    </row>
    <row r="533" spans="2:65" s="10" customFormat="1" ht="29.85" customHeight="1">
      <c r="B533" s="141"/>
      <c r="D533" s="151" t="s">
        <v>73</v>
      </c>
      <c r="E533" s="152" t="s">
        <v>942</v>
      </c>
      <c r="F533" s="152" t="s">
        <v>943</v>
      </c>
      <c r="J533" s="153">
        <f>BK533</f>
        <v>0</v>
      </c>
      <c r="L533" s="141"/>
      <c r="M533" s="145"/>
      <c r="N533" s="146"/>
      <c r="O533" s="146"/>
      <c r="P533" s="147">
        <f>SUM(P534:P581)</f>
        <v>29.943060999999997</v>
      </c>
      <c r="Q533" s="146"/>
      <c r="R533" s="147">
        <f>SUM(R534:R581)</f>
        <v>0.24830960000000005</v>
      </c>
      <c r="S533" s="146"/>
      <c r="T533" s="148">
        <f>SUM(T534:T581)</f>
        <v>0</v>
      </c>
      <c r="AR533" s="142" t="s">
        <v>81</v>
      </c>
      <c r="AT533" s="149" t="s">
        <v>73</v>
      </c>
      <c r="AU533" s="149" t="s">
        <v>80</v>
      </c>
      <c r="AY533" s="142" t="s">
        <v>118</v>
      </c>
      <c r="BK533" s="150">
        <f>SUM(BK534:BK581)</f>
        <v>0</v>
      </c>
    </row>
    <row r="534" spans="2:65" s="1" customFormat="1" ht="31.5" customHeight="1">
      <c r="B534" s="154"/>
      <c r="C534" s="155" t="s">
        <v>944</v>
      </c>
      <c r="D534" s="155" t="s">
        <v>120</v>
      </c>
      <c r="E534" s="156" t="s">
        <v>945</v>
      </c>
      <c r="F534" s="157" t="s">
        <v>946</v>
      </c>
      <c r="G534" s="158" t="s">
        <v>126</v>
      </c>
      <c r="H534" s="159">
        <v>12.773</v>
      </c>
      <c r="I534" s="160"/>
      <c r="J534" s="160">
        <f>ROUND(I534*H534,2)</f>
        <v>0</v>
      </c>
      <c r="K534" s="157" t="s">
        <v>122</v>
      </c>
      <c r="L534" s="38"/>
      <c r="M534" s="161" t="s">
        <v>5</v>
      </c>
      <c r="N534" s="162" t="s">
        <v>45</v>
      </c>
      <c r="O534" s="163">
        <v>0.51700000000000002</v>
      </c>
      <c r="P534" s="163">
        <f>O534*H534</f>
        <v>6.6036409999999997</v>
      </c>
      <c r="Q534" s="163">
        <v>0</v>
      </c>
      <c r="R534" s="163">
        <f>Q534*H534</f>
        <v>0</v>
      </c>
      <c r="S534" s="163">
        <v>0</v>
      </c>
      <c r="T534" s="164">
        <f>S534*H534</f>
        <v>0</v>
      </c>
      <c r="AR534" s="23" t="s">
        <v>263</v>
      </c>
      <c r="AT534" s="23" t="s">
        <v>120</v>
      </c>
      <c r="AU534" s="23" t="s">
        <v>81</v>
      </c>
      <c r="AY534" s="23" t="s">
        <v>118</v>
      </c>
      <c r="BE534" s="165">
        <f>IF(N534="základní",J534,0)</f>
        <v>0</v>
      </c>
      <c r="BF534" s="165">
        <f>IF(N534="snížená",J534,0)</f>
        <v>0</v>
      </c>
      <c r="BG534" s="165">
        <f>IF(N534="zákl. přenesená",J534,0)</f>
        <v>0</v>
      </c>
      <c r="BH534" s="165">
        <f>IF(N534="sníž. přenesená",J534,0)</f>
        <v>0</v>
      </c>
      <c r="BI534" s="165">
        <f>IF(N534="nulová",J534,0)</f>
        <v>0</v>
      </c>
      <c r="BJ534" s="23" t="s">
        <v>80</v>
      </c>
      <c r="BK534" s="165">
        <f>ROUND(I534*H534,2)</f>
        <v>0</v>
      </c>
      <c r="BL534" s="23" t="s">
        <v>263</v>
      </c>
      <c r="BM534" s="23" t="s">
        <v>947</v>
      </c>
    </row>
    <row r="535" spans="2:65" s="13" customFormat="1">
      <c r="B535" s="186"/>
      <c r="D535" s="167" t="s">
        <v>127</v>
      </c>
      <c r="E535" s="187" t="s">
        <v>5</v>
      </c>
      <c r="F535" s="188" t="s">
        <v>569</v>
      </c>
      <c r="H535" s="189" t="s">
        <v>5</v>
      </c>
      <c r="L535" s="186"/>
      <c r="M535" s="190"/>
      <c r="N535" s="191"/>
      <c r="O535" s="191"/>
      <c r="P535" s="191"/>
      <c r="Q535" s="191"/>
      <c r="R535" s="191"/>
      <c r="S535" s="191"/>
      <c r="T535" s="192"/>
      <c r="AT535" s="189" t="s">
        <v>127</v>
      </c>
      <c r="AU535" s="189" t="s">
        <v>81</v>
      </c>
      <c r="AV535" s="13" t="s">
        <v>80</v>
      </c>
      <c r="AW535" s="13" t="s">
        <v>37</v>
      </c>
      <c r="AX535" s="13" t="s">
        <v>74</v>
      </c>
      <c r="AY535" s="189" t="s">
        <v>118</v>
      </c>
    </row>
    <row r="536" spans="2:65" s="11" customFormat="1">
      <c r="B536" s="166"/>
      <c r="D536" s="167" t="s">
        <v>127</v>
      </c>
      <c r="E536" s="168" t="s">
        <v>5</v>
      </c>
      <c r="F536" s="169" t="s">
        <v>948</v>
      </c>
      <c r="H536" s="170">
        <v>12.773</v>
      </c>
      <c r="L536" s="166"/>
      <c r="M536" s="171"/>
      <c r="N536" s="172"/>
      <c r="O536" s="172"/>
      <c r="P536" s="172"/>
      <c r="Q536" s="172"/>
      <c r="R536" s="172"/>
      <c r="S536" s="172"/>
      <c r="T536" s="173"/>
      <c r="AT536" s="168" t="s">
        <v>127</v>
      </c>
      <c r="AU536" s="168" t="s">
        <v>81</v>
      </c>
      <c r="AV536" s="11" t="s">
        <v>81</v>
      </c>
      <c r="AW536" s="11" t="s">
        <v>37</v>
      </c>
      <c r="AX536" s="11" t="s">
        <v>74</v>
      </c>
      <c r="AY536" s="168" t="s">
        <v>118</v>
      </c>
    </row>
    <row r="537" spans="2:65" s="12" customFormat="1">
      <c r="B537" s="174"/>
      <c r="D537" s="175" t="s">
        <v>127</v>
      </c>
      <c r="E537" s="176" t="s">
        <v>5</v>
      </c>
      <c r="F537" s="177" t="s">
        <v>128</v>
      </c>
      <c r="H537" s="178">
        <v>12.773</v>
      </c>
      <c r="L537" s="174"/>
      <c r="M537" s="179"/>
      <c r="N537" s="180"/>
      <c r="O537" s="180"/>
      <c r="P537" s="180"/>
      <c r="Q537" s="180"/>
      <c r="R537" s="180"/>
      <c r="S537" s="180"/>
      <c r="T537" s="181"/>
      <c r="AT537" s="182" t="s">
        <v>127</v>
      </c>
      <c r="AU537" s="182" t="s">
        <v>81</v>
      </c>
      <c r="AV537" s="12" t="s">
        <v>123</v>
      </c>
      <c r="AW537" s="12" t="s">
        <v>37</v>
      </c>
      <c r="AX537" s="12" t="s">
        <v>80</v>
      </c>
      <c r="AY537" s="182" t="s">
        <v>118</v>
      </c>
    </row>
    <row r="538" spans="2:65" s="1" customFormat="1" ht="22.5" customHeight="1">
      <c r="B538" s="154"/>
      <c r="C538" s="155" t="s">
        <v>949</v>
      </c>
      <c r="D538" s="155" t="s">
        <v>120</v>
      </c>
      <c r="E538" s="156" t="s">
        <v>950</v>
      </c>
      <c r="F538" s="157" t="s">
        <v>951</v>
      </c>
      <c r="G538" s="158" t="s">
        <v>126</v>
      </c>
      <c r="H538" s="159">
        <v>2.444</v>
      </c>
      <c r="I538" s="160"/>
      <c r="J538" s="160">
        <f>ROUND(I538*H538,2)</f>
        <v>0</v>
      </c>
      <c r="K538" s="157" t="s">
        <v>122</v>
      </c>
      <c r="L538" s="38"/>
      <c r="M538" s="161" t="s">
        <v>5</v>
      </c>
      <c r="N538" s="162" t="s">
        <v>45</v>
      </c>
      <c r="O538" s="163">
        <v>1.145</v>
      </c>
      <c r="P538" s="163">
        <f>O538*H538</f>
        <v>2.7983799999999999</v>
      </c>
      <c r="Q538" s="163">
        <v>0</v>
      </c>
      <c r="R538" s="163">
        <f>Q538*H538</f>
        <v>0</v>
      </c>
      <c r="S538" s="163">
        <v>0</v>
      </c>
      <c r="T538" s="164">
        <f>S538*H538</f>
        <v>0</v>
      </c>
      <c r="AR538" s="23" t="s">
        <v>263</v>
      </c>
      <c r="AT538" s="23" t="s">
        <v>120</v>
      </c>
      <c r="AU538" s="23" t="s">
        <v>81</v>
      </c>
      <c r="AY538" s="23" t="s">
        <v>118</v>
      </c>
      <c r="BE538" s="165">
        <f>IF(N538="základní",J538,0)</f>
        <v>0</v>
      </c>
      <c r="BF538" s="165">
        <f>IF(N538="snížená",J538,0)</f>
        <v>0</v>
      </c>
      <c r="BG538" s="165">
        <f>IF(N538="zákl. přenesená",J538,0)</f>
        <v>0</v>
      </c>
      <c r="BH538" s="165">
        <f>IF(N538="sníž. přenesená",J538,0)</f>
        <v>0</v>
      </c>
      <c r="BI538" s="165">
        <f>IF(N538="nulová",J538,0)</f>
        <v>0</v>
      </c>
      <c r="BJ538" s="23" t="s">
        <v>80</v>
      </c>
      <c r="BK538" s="165">
        <f>ROUND(I538*H538,2)</f>
        <v>0</v>
      </c>
      <c r="BL538" s="23" t="s">
        <v>263</v>
      </c>
      <c r="BM538" s="23" t="s">
        <v>952</v>
      </c>
    </row>
    <row r="539" spans="2:65" s="13" customFormat="1">
      <c r="B539" s="186"/>
      <c r="D539" s="167" t="s">
        <v>127</v>
      </c>
      <c r="E539" s="187" t="s">
        <v>5</v>
      </c>
      <c r="F539" s="188" t="s">
        <v>569</v>
      </c>
      <c r="H539" s="189" t="s">
        <v>5</v>
      </c>
      <c r="L539" s="186"/>
      <c r="M539" s="190"/>
      <c r="N539" s="191"/>
      <c r="O539" s="191"/>
      <c r="P539" s="191"/>
      <c r="Q539" s="191"/>
      <c r="R539" s="191"/>
      <c r="S539" s="191"/>
      <c r="T539" s="192"/>
      <c r="AT539" s="189" t="s">
        <v>127</v>
      </c>
      <c r="AU539" s="189" t="s">
        <v>81</v>
      </c>
      <c r="AV539" s="13" t="s">
        <v>80</v>
      </c>
      <c r="AW539" s="13" t="s">
        <v>37</v>
      </c>
      <c r="AX539" s="13" t="s">
        <v>74</v>
      </c>
      <c r="AY539" s="189" t="s">
        <v>118</v>
      </c>
    </row>
    <row r="540" spans="2:65" s="11" customFormat="1">
      <c r="B540" s="166"/>
      <c r="D540" s="167" t="s">
        <v>127</v>
      </c>
      <c r="E540" s="168" t="s">
        <v>5</v>
      </c>
      <c r="F540" s="169" t="s">
        <v>953</v>
      </c>
      <c r="H540" s="170">
        <v>2.444</v>
      </c>
      <c r="L540" s="166"/>
      <c r="M540" s="171"/>
      <c r="N540" s="172"/>
      <c r="O540" s="172"/>
      <c r="P540" s="172"/>
      <c r="Q540" s="172"/>
      <c r="R540" s="172"/>
      <c r="S540" s="172"/>
      <c r="T540" s="173"/>
      <c r="AT540" s="168" t="s">
        <v>127</v>
      </c>
      <c r="AU540" s="168" t="s">
        <v>81</v>
      </c>
      <c r="AV540" s="11" t="s">
        <v>81</v>
      </c>
      <c r="AW540" s="11" t="s">
        <v>37</v>
      </c>
      <c r="AX540" s="11" t="s">
        <v>74</v>
      </c>
      <c r="AY540" s="168" t="s">
        <v>118</v>
      </c>
    </row>
    <row r="541" spans="2:65" s="12" customFormat="1">
      <c r="B541" s="174"/>
      <c r="D541" s="175" t="s">
        <v>127</v>
      </c>
      <c r="E541" s="176" t="s">
        <v>5</v>
      </c>
      <c r="F541" s="177" t="s">
        <v>128</v>
      </c>
      <c r="H541" s="178">
        <v>2.444</v>
      </c>
      <c r="L541" s="174"/>
      <c r="M541" s="179"/>
      <c r="N541" s="180"/>
      <c r="O541" s="180"/>
      <c r="P541" s="180"/>
      <c r="Q541" s="180"/>
      <c r="R541" s="180"/>
      <c r="S541" s="180"/>
      <c r="T541" s="181"/>
      <c r="AT541" s="182" t="s">
        <v>127</v>
      </c>
      <c r="AU541" s="182" t="s">
        <v>81</v>
      </c>
      <c r="AV541" s="12" t="s">
        <v>123</v>
      </c>
      <c r="AW541" s="12" t="s">
        <v>37</v>
      </c>
      <c r="AX541" s="12" t="s">
        <v>80</v>
      </c>
      <c r="AY541" s="182" t="s">
        <v>118</v>
      </c>
    </row>
    <row r="542" spans="2:65" s="1" customFormat="1" ht="22.5" customHeight="1">
      <c r="B542" s="154"/>
      <c r="C542" s="200" t="s">
        <v>954</v>
      </c>
      <c r="D542" s="200" t="s">
        <v>277</v>
      </c>
      <c r="E542" s="201" t="s">
        <v>955</v>
      </c>
      <c r="F542" s="202" t="s">
        <v>956</v>
      </c>
      <c r="G542" s="203" t="s">
        <v>126</v>
      </c>
      <c r="H542" s="204">
        <v>15.826000000000001</v>
      </c>
      <c r="I542" s="205"/>
      <c r="J542" s="205">
        <f>ROUND(I542*H542,2)</f>
        <v>0</v>
      </c>
      <c r="K542" s="202" t="s">
        <v>122</v>
      </c>
      <c r="L542" s="206"/>
      <c r="M542" s="207" t="s">
        <v>5</v>
      </c>
      <c r="N542" s="208" t="s">
        <v>45</v>
      </c>
      <c r="O542" s="163">
        <v>0</v>
      </c>
      <c r="P542" s="163">
        <f>O542*H542</f>
        <v>0</v>
      </c>
      <c r="Q542" s="163">
        <v>9.3100000000000006E-3</v>
      </c>
      <c r="R542" s="163">
        <f>Q542*H542</f>
        <v>0.14734006000000002</v>
      </c>
      <c r="S542" s="163">
        <v>0</v>
      </c>
      <c r="T542" s="164">
        <f>S542*H542</f>
        <v>0</v>
      </c>
      <c r="AR542" s="23" t="s">
        <v>353</v>
      </c>
      <c r="AT542" s="23" t="s">
        <v>277</v>
      </c>
      <c r="AU542" s="23" t="s">
        <v>81</v>
      </c>
      <c r="AY542" s="23" t="s">
        <v>118</v>
      </c>
      <c r="BE542" s="165">
        <f>IF(N542="základní",J542,0)</f>
        <v>0</v>
      </c>
      <c r="BF542" s="165">
        <f>IF(N542="snížená",J542,0)</f>
        <v>0</v>
      </c>
      <c r="BG542" s="165">
        <f>IF(N542="zákl. přenesená",J542,0)</f>
        <v>0</v>
      </c>
      <c r="BH542" s="165">
        <f>IF(N542="sníž. přenesená",J542,0)</f>
        <v>0</v>
      </c>
      <c r="BI542" s="165">
        <f>IF(N542="nulová",J542,0)</f>
        <v>0</v>
      </c>
      <c r="BJ542" s="23" t="s">
        <v>80</v>
      </c>
      <c r="BK542" s="165">
        <f>ROUND(I542*H542,2)</f>
        <v>0</v>
      </c>
      <c r="BL542" s="23" t="s">
        <v>263</v>
      </c>
      <c r="BM542" s="23" t="s">
        <v>957</v>
      </c>
    </row>
    <row r="543" spans="2:65" s="11" customFormat="1">
      <c r="B543" s="166"/>
      <c r="D543" s="175" t="s">
        <v>127</v>
      </c>
      <c r="F543" s="184" t="s">
        <v>958</v>
      </c>
      <c r="H543" s="185">
        <v>15.826000000000001</v>
      </c>
      <c r="L543" s="166"/>
      <c r="M543" s="171"/>
      <c r="N543" s="172"/>
      <c r="O543" s="172"/>
      <c r="P543" s="172"/>
      <c r="Q543" s="172"/>
      <c r="R543" s="172"/>
      <c r="S543" s="172"/>
      <c r="T543" s="173"/>
      <c r="AT543" s="168" t="s">
        <v>127</v>
      </c>
      <c r="AU543" s="168" t="s">
        <v>81</v>
      </c>
      <c r="AV543" s="11" t="s">
        <v>81</v>
      </c>
      <c r="AW543" s="11" t="s">
        <v>6</v>
      </c>
      <c r="AX543" s="11" t="s">
        <v>80</v>
      </c>
      <c r="AY543" s="168" t="s">
        <v>118</v>
      </c>
    </row>
    <row r="544" spans="2:65" s="1" customFormat="1" ht="22.5" customHeight="1">
      <c r="B544" s="154"/>
      <c r="C544" s="155" t="s">
        <v>959</v>
      </c>
      <c r="D544" s="155" t="s">
        <v>120</v>
      </c>
      <c r="E544" s="156" t="s">
        <v>960</v>
      </c>
      <c r="F544" s="157" t="s">
        <v>961</v>
      </c>
      <c r="G544" s="158" t="s">
        <v>124</v>
      </c>
      <c r="H544" s="159">
        <v>38.659999999999997</v>
      </c>
      <c r="I544" s="160"/>
      <c r="J544" s="160">
        <f>ROUND(I544*H544,2)</f>
        <v>0</v>
      </c>
      <c r="K544" s="157" t="s">
        <v>122</v>
      </c>
      <c r="L544" s="38"/>
      <c r="M544" s="161" t="s">
        <v>5</v>
      </c>
      <c r="N544" s="162" t="s">
        <v>45</v>
      </c>
      <c r="O544" s="163">
        <v>0.11799999999999999</v>
      </c>
      <c r="P544" s="163">
        <f>O544*H544</f>
        <v>4.5618799999999995</v>
      </c>
      <c r="Q544" s="163">
        <v>0</v>
      </c>
      <c r="R544" s="163">
        <f>Q544*H544</f>
        <v>0</v>
      </c>
      <c r="S544" s="163">
        <v>0</v>
      </c>
      <c r="T544" s="164">
        <f>S544*H544</f>
        <v>0</v>
      </c>
      <c r="AR544" s="23" t="s">
        <v>263</v>
      </c>
      <c r="AT544" s="23" t="s">
        <v>120</v>
      </c>
      <c r="AU544" s="23" t="s">
        <v>81</v>
      </c>
      <c r="AY544" s="23" t="s">
        <v>118</v>
      </c>
      <c r="BE544" s="165">
        <f>IF(N544="základní",J544,0)</f>
        <v>0</v>
      </c>
      <c r="BF544" s="165">
        <f>IF(N544="snížená",J544,0)</f>
        <v>0</v>
      </c>
      <c r="BG544" s="165">
        <f>IF(N544="zákl. přenesená",J544,0)</f>
        <v>0</v>
      </c>
      <c r="BH544" s="165">
        <f>IF(N544="sníž. přenesená",J544,0)</f>
        <v>0</v>
      </c>
      <c r="BI544" s="165">
        <f>IF(N544="nulová",J544,0)</f>
        <v>0</v>
      </c>
      <c r="BJ544" s="23" t="s">
        <v>80</v>
      </c>
      <c r="BK544" s="165">
        <f>ROUND(I544*H544,2)</f>
        <v>0</v>
      </c>
      <c r="BL544" s="23" t="s">
        <v>263</v>
      </c>
      <c r="BM544" s="23" t="s">
        <v>962</v>
      </c>
    </row>
    <row r="545" spans="2:65" s="13" customFormat="1">
      <c r="B545" s="186"/>
      <c r="D545" s="167" t="s">
        <v>127</v>
      </c>
      <c r="E545" s="187" t="s">
        <v>5</v>
      </c>
      <c r="F545" s="188" t="s">
        <v>569</v>
      </c>
      <c r="H545" s="189" t="s">
        <v>5</v>
      </c>
      <c r="L545" s="186"/>
      <c r="M545" s="190"/>
      <c r="N545" s="191"/>
      <c r="O545" s="191"/>
      <c r="P545" s="191"/>
      <c r="Q545" s="191"/>
      <c r="R545" s="191"/>
      <c r="S545" s="191"/>
      <c r="T545" s="192"/>
      <c r="AT545" s="189" t="s">
        <v>127</v>
      </c>
      <c r="AU545" s="189" t="s">
        <v>81</v>
      </c>
      <c r="AV545" s="13" t="s">
        <v>80</v>
      </c>
      <c r="AW545" s="13" t="s">
        <v>37</v>
      </c>
      <c r="AX545" s="13" t="s">
        <v>74</v>
      </c>
      <c r="AY545" s="189" t="s">
        <v>118</v>
      </c>
    </row>
    <row r="546" spans="2:65" s="11" customFormat="1">
      <c r="B546" s="166"/>
      <c r="D546" s="167" t="s">
        <v>127</v>
      </c>
      <c r="E546" s="168" t="s">
        <v>5</v>
      </c>
      <c r="F546" s="169" t="s">
        <v>963</v>
      </c>
      <c r="H546" s="170">
        <v>21.2</v>
      </c>
      <c r="L546" s="166"/>
      <c r="M546" s="171"/>
      <c r="N546" s="172"/>
      <c r="O546" s="172"/>
      <c r="P546" s="172"/>
      <c r="Q546" s="172"/>
      <c r="R546" s="172"/>
      <c r="S546" s="172"/>
      <c r="T546" s="173"/>
      <c r="AT546" s="168" t="s">
        <v>127</v>
      </c>
      <c r="AU546" s="168" t="s">
        <v>81</v>
      </c>
      <c r="AV546" s="11" t="s">
        <v>81</v>
      </c>
      <c r="AW546" s="11" t="s">
        <v>37</v>
      </c>
      <c r="AX546" s="11" t="s">
        <v>74</v>
      </c>
      <c r="AY546" s="168" t="s">
        <v>118</v>
      </c>
    </row>
    <row r="547" spans="2:65" s="11" customFormat="1">
      <c r="B547" s="166"/>
      <c r="D547" s="167" t="s">
        <v>127</v>
      </c>
      <c r="E547" s="168" t="s">
        <v>5</v>
      </c>
      <c r="F547" s="169" t="s">
        <v>964</v>
      </c>
      <c r="H547" s="170">
        <v>17.46</v>
      </c>
      <c r="L547" s="166"/>
      <c r="M547" s="171"/>
      <c r="N547" s="172"/>
      <c r="O547" s="172"/>
      <c r="P547" s="172"/>
      <c r="Q547" s="172"/>
      <c r="R547" s="172"/>
      <c r="S547" s="172"/>
      <c r="T547" s="173"/>
      <c r="AT547" s="168" t="s">
        <v>127</v>
      </c>
      <c r="AU547" s="168" t="s">
        <v>81</v>
      </c>
      <c r="AV547" s="11" t="s">
        <v>81</v>
      </c>
      <c r="AW547" s="11" t="s">
        <v>37</v>
      </c>
      <c r="AX547" s="11" t="s">
        <v>74</v>
      </c>
      <c r="AY547" s="168" t="s">
        <v>118</v>
      </c>
    </row>
    <row r="548" spans="2:65" s="12" customFormat="1">
      <c r="B548" s="174"/>
      <c r="D548" s="175" t="s">
        <v>127</v>
      </c>
      <c r="E548" s="176" t="s">
        <v>5</v>
      </c>
      <c r="F548" s="177" t="s">
        <v>128</v>
      </c>
      <c r="H548" s="178">
        <v>38.659999999999997</v>
      </c>
      <c r="L548" s="174"/>
      <c r="M548" s="179"/>
      <c r="N548" s="180"/>
      <c r="O548" s="180"/>
      <c r="P548" s="180"/>
      <c r="Q548" s="180"/>
      <c r="R548" s="180"/>
      <c r="S548" s="180"/>
      <c r="T548" s="181"/>
      <c r="AT548" s="182" t="s">
        <v>127</v>
      </c>
      <c r="AU548" s="182" t="s">
        <v>81</v>
      </c>
      <c r="AV548" s="12" t="s">
        <v>123</v>
      </c>
      <c r="AW548" s="12" t="s">
        <v>37</v>
      </c>
      <c r="AX548" s="12" t="s">
        <v>80</v>
      </c>
      <c r="AY548" s="182" t="s">
        <v>118</v>
      </c>
    </row>
    <row r="549" spans="2:65" s="1" customFormat="1" ht="22.5" customHeight="1">
      <c r="B549" s="154"/>
      <c r="C549" s="200" t="s">
        <v>965</v>
      </c>
      <c r="D549" s="200" t="s">
        <v>277</v>
      </c>
      <c r="E549" s="201" t="s">
        <v>966</v>
      </c>
      <c r="F549" s="202" t="s">
        <v>967</v>
      </c>
      <c r="G549" s="203" t="s">
        <v>129</v>
      </c>
      <c r="H549" s="204">
        <v>9.7000000000000003E-2</v>
      </c>
      <c r="I549" s="205"/>
      <c r="J549" s="205">
        <f>ROUND(I549*H549,2)</f>
        <v>0</v>
      </c>
      <c r="K549" s="202" t="s">
        <v>122</v>
      </c>
      <c r="L549" s="206"/>
      <c r="M549" s="207" t="s">
        <v>5</v>
      </c>
      <c r="N549" s="208" t="s">
        <v>45</v>
      </c>
      <c r="O549" s="163">
        <v>0</v>
      </c>
      <c r="P549" s="163">
        <f>O549*H549</f>
        <v>0</v>
      </c>
      <c r="Q549" s="163">
        <v>0.55000000000000004</v>
      </c>
      <c r="R549" s="163">
        <f>Q549*H549</f>
        <v>5.3350000000000009E-2</v>
      </c>
      <c r="S549" s="163">
        <v>0</v>
      </c>
      <c r="T549" s="164">
        <f>S549*H549</f>
        <v>0</v>
      </c>
      <c r="AR549" s="23" t="s">
        <v>353</v>
      </c>
      <c r="AT549" s="23" t="s">
        <v>277</v>
      </c>
      <c r="AU549" s="23" t="s">
        <v>81</v>
      </c>
      <c r="AY549" s="23" t="s">
        <v>118</v>
      </c>
      <c r="BE549" s="165">
        <f>IF(N549="základní",J549,0)</f>
        <v>0</v>
      </c>
      <c r="BF549" s="165">
        <f>IF(N549="snížená",J549,0)</f>
        <v>0</v>
      </c>
      <c r="BG549" s="165">
        <f>IF(N549="zákl. přenesená",J549,0)</f>
        <v>0</v>
      </c>
      <c r="BH549" s="165">
        <f>IF(N549="sníž. přenesená",J549,0)</f>
        <v>0</v>
      </c>
      <c r="BI549" s="165">
        <f>IF(N549="nulová",J549,0)</f>
        <v>0</v>
      </c>
      <c r="BJ549" s="23" t="s">
        <v>80</v>
      </c>
      <c r="BK549" s="165">
        <f>ROUND(I549*H549,2)</f>
        <v>0</v>
      </c>
      <c r="BL549" s="23" t="s">
        <v>263</v>
      </c>
      <c r="BM549" s="23" t="s">
        <v>968</v>
      </c>
    </row>
    <row r="550" spans="2:65" s="13" customFormat="1">
      <c r="B550" s="186"/>
      <c r="D550" s="167" t="s">
        <v>127</v>
      </c>
      <c r="E550" s="187" t="s">
        <v>5</v>
      </c>
      <c r="F550" s="188" t="s">
        <v>569</v>
      </c>
      <c r="H550" s="189" t="s">
        <v>5</v>
      </c>
      <c r="L550" s="186"/>
      <c r="M550" s="190"/>
      <c r="N550" s="191"/>
      <c r="O550" s="191"/>
      <c r="P550" s="191"/>
      <c r="Q550" s="191"/>
      <c r="R550" s="191"/>
      <c r="S550" s="191"/>
      <c r="T550" s="192"/>
      <c r="AT550" s="189" t="s">
        <v>127</v>
      </c>
      <c r="AU550" s="189" t="s">
        <v>81</v>
      </c>
      <c r="AV550" s="13" t="s">
        <v>80</v>
      </c>
      <c r="AW550" s="13" t="s">
        <v>37</v>
      </c>
      <c r="AX550" s="13" t="s">
        <v>74</v>
      </c>
      <c r="AY550" s="189" t="s">
        <v>118</v>
      </c>
    </row>
    <row r="551" spans="2:65" s="11" customFormat="1">
      <c r="B551" s="166"/>
      <c r="D551" s="167" t="s">
        <v>127</v>
      </c>
      <c r="E551" s="168" t="s">
        <v>5</v>
      </c>
      <c r="F551" s="169" t="s">
        <v>969</v>
      </c>
      <c r="H551" s="170">
        <v>5.2999999999999999E-2</v>
      </c>
      <c r="L551" s="166"/>
      <c r="M551" s="171"/>
      <c r="N551" s="172"/>
      <c r="O551" s="172"/>
      <c r="P551" s="172"/>
      <c r="Q551" s="172"/>
      <c r="R551" s="172"/>
      <c r="S551" s="172"/>
      <c r="T551" s="173"/>
      <c r="AT551" s="168" t="s">
        <v>127</v>
      </c>
      <c r="AU551" s="168" t="s">
        <v>81</v>
      </c>
      <c r="AV551" s="11" t="s">
        <v>81</v>
      </c>
      <c r="AW551" s="11" t="s">
        <v>37</v>
      </c>
      <c r="AX551" s="11" t="s">
        <v>74</v>
      </c>
      <c r="AY551" s="168" t="s">
        <v>118</v>
      </c>
    </row>
    <row r="552" spans="2:65" s="11" customFormat="1">
      <c r="B552" s="166"/>
      <c r="D552" s="167" t="s">
        <v>127</v>
      </c>
      <c r="E552" s="168" t="s">
        <v>5</v>
      </c>
      <c r="F552" s="169" t="s">
        <v>970</v>
      </c>
      <c r="H552" s="170">
        <v>4.3999999999999997E-2</v>
      </c>
      <c r="L552" s="166"/>
      <c r="M552" s="171"/>
      <c r="N552" s="172"/>
      <c r="O552" s="172"/>
      <c r="P552" s="172"/>
      <c r="Q552" s="172"/>
      <c r="R552" s="172"/>
      <c r="S552" s="172"/>
      <c r="T552" s="173"/>
      <c r="AT552" s="168" t="s">
        <v>127</v>
      </c>
      <c r="AU552" s="168" t="s">
        <v>81</v>
      </c>
      <c r="AV552" s="11" t="s">
        <v>81</v>
      </c>
      <c r="AW552" s="11" t="s">
        <v>37</v>
      </c>
      <c r="AX552" s="11" t="s">
        <v>74</v>
      </c>
      <c r="AY552" s="168" t="s">
        <v>118</v>
      </c>
    </row>
    <row r="553" spans="2:65" s="12" customFormat="1">
      <c r="B553" s="174"/>
      <c r="D553" s="175" t="s">
        <v>127</v>
      </c>
      <c r="E553" s="176" t="s">
        <v>5</v>
      </c>
      <c r="F553" s="177" t="s">
        <v>128</v>
      </c>
      <c r="H553" s="178">
        <v>9.7000000000000003E-2</v>
      </c>
      <c r="L553" s="174"/>
      <c r="M553" s="179"/>
      <c r="N553" s="180"/>
      <c r="O553" s="180"/>
      <c r="P553" s="180"/>
      <c r="Q553" s="180"/>
      <c r="R553" s="180"/>
      <c r="S553" s="180"/>
      <c r="T553" s="181"/>
      <c r="AT553" s="182" t="s">
        <v>127</v>
      </c>
      <c r="AU553" s="182" t="s">
        <v>81</v>
      </c>
      <c r="AV553" s="12" t="s">
        <v>123</v>
      </c>
      <c r="AW553" s="12" t="s">
        <v>37</v>
      </c>
      <c r="AX553" s="12" t="s">
        <v>80</v>
      </c>
      <c r="AY553" s="182" t="s">
        <v>118</v>
      </c>
    </row>
    <row r="554" spans="2:65" s="1" customFormat="1" ht="31.5" customHeight="1">
      <c r="B554" s="154"/>
      <c r="C554" s="155" t="s">
        <v>971</v>
      </c>
      <c r="D554" s="155" t="s">
        <v>120</v>
      </c>
      <c r="E554" s="156" t="s">
        <v>879</v>
      </c>
      <c r="F554" s="157" t="s">
        <v>880</v>
      </c>
      <c r="G554" s="158" t="s">
        <v>129</v>
      </c>
      <c r="H554" s="159">
        <v>9.7000000000000003E-2</v>
      </c>
      <c r="I554" s="160"/>
      <c r="J554" s="160">
        <f>ROUND(I554*H554,2)</f>
        <v>0</v>
      </c>
      <c r="K554" s="157" t="s">
        <v>122</v>
      </c>
      <c r="L554" s="38"/>
      <c r="M554" s="161" t="s">
        <v>5</v>
      </c>
      <c r="N554" s="162" t="s">
        <v>45</v>
      </c>
      <c r="O554" s="163">
        <v>1.56</v>
      </c>
      <c r="P554" s="163">
        <f>O554*H554</f>
        <v>0.15132000000000001</v>
      </c>
      <c r="Q554" s="163">
        <v>1.2199999999999999E-3</v>
      </c>
      <c r="R554" s="163">
        <f>Q554*H554</f>
        <v>1.1834E-4</v>
      </c>
      <c r="S554" s="163">
        <v>0</v>
      </c>
      <c r="T554" s="164">
        <f>S554*H554</f>
        <v>0</v>
      </c>
      <c r="AR554" s="23" t="s">
        <v>263</v>
      </c>
      <c r="AT554" s="23" t="s">
        <v>120</v>
      </c>
      <c r="AU554" s="23" t="s">
        <v>81</v>
      </c>
      <c r="AY554" s="23" t="s">
        <v>118</v>
      </c>
      <c r="BE554" s="165">
        <f>IF(N554="základní",J554,0)</f>
        <v>0</v>
      </c>
      <c r="BF554" s="165">
        <f>IF(N554="snížená",J554,0)</f>
        <v>0</v>
      </c>
      <c r="BG554" s="165">
        <f>IF(N554="zákl. přenesená",J554,0)</f>
        <v>0</v>
      </c>
      <c r="BH554" s="165">
        <f>IF(N554="sníž. přenesená",J554,0)</f>
        <v>0</v>
      </c>
      <c r="BI554" s="165">
        <f>IF(N554="nulová",J554,0)</f>
        <v>0</v>
      </c>
      <c r="BJ554" s="23" t="s">
        <v>80</v>
      </c>
      <c r="BK554" s="165">
        <f>ROUND(I554*H554,2)</f>
        <v>0</v>
      </c>
      <c r="BL554" s="23" t="s">
        <v>263</v>
      </c>
      <c r="BM554" s="23" t="s">
        <v>972</v>
      </c>
    </row>
    <row r="555" spans="2:65" s="1" customFormat="1" ht="22.5" customHeight="1">
      <c r="B555" s="154"/>
      <c r="C555" s="155" t="s">
        <v>973</v>
      </c>
      <c r="D555" s="155" t="s">
        <v>120</v>
      </c>
      <c r="E555" s="156" t="s">
        <v>974</v>
      </c>
      <c r="F555" s="157" t="s">
        <v>975</v>
      </c>
      <c r="G555" s="158" t="s">
        <v>124</v>
      </c>
      <c r="H555" s="159">
        <v>32.880000000000003</v>
      </c>
      <c r="I555" s="160"/>
      <c r="J555" s="160">
        <f>ROUND(I555*H555,2)</f>
        <v>0</v>
      </c>
      <c r="K555" s="157" t="s">
        <v>122</v>
      </c>
      <c r="L555" s="38"/>
      <c r="M555" s="161" t="s">
        <v>5</v>
      </c>
      <c r="N555" s="162" t="s">
        <v>45</v>
      </c>
      <c r="O555" s="163">
        <v>0.14299999999999999</v>
      </c>
      <c r="P555" s="163">
        <f>O555*H555</f>
        <v>4.7018399999999998</v>
      </c>
      <c r="Q555" s="163">
        <v>0</v>
      </c>
      <c r="R555" s="163">
        <f>Q555*H555</f>
        <v>0</v>
      </c>
      <c r="S555" s="163">
        <v>0</v>
      </c>
      <c r="T555" s="164">
        <f>S555*H555</f>
        <v>0</v>
      </c>
      <c r="AR555" s="23" t="s">
        <v>263</v>
      </c>
      <c r="AT555" s="23" t="s">
        <v>120</v>
      </c>
      <c r="AU555" s="23" t="s">
        <v>81</v>
      </c>
      <c r="AY555" s="23" t="s">
        <v>118</v>
      </c>
      <c r="BE555" s="165">
        <f>IF(N555="základní",J555,0)</f>
        <v>0</v>
      </c>
      <c r="BF555" s="165">
        <f>IF(N555="snížená",J555,0)</f>
        <v>0</v>
      </c>
      <c r="BG555" s="165">
        <f>IF(N555="zákl. přenesená",J555,0)</f>
        <v>0</v>
      </c>
      <c r="BH555" s="165">
        <f>IF(N555="sníž. přenesená",J555,0)</f>
        <v>0</v>
      </c>
      <c r="BI555" s="165">
        <f>IF(N555="nulová",J555,0)</f>
        <v>0</v>
      </c>
      <c r="BJ555" s="23" t="s">
        <v>80</v>
      </c>
      <c r="BK555" s="165">
        <f>ROUND(I555*H555,2)</f>
        <v>0</v>
      </c>
      <c r="BL555" s="23" t="s">
        <v>263</v>
      </c>
      <c r="BM555" s="23" t="s">
        <v>976</v>
      </c>
    </row>
    <row r="556" spans="2:65" s="13" customFormat="1">
      <c r="B556" s="186"/>
      <c r="D556" s="167" t="s">
        <v>127</v>
      </c>
      <c r="E556" s="187" t="s">
        <v>5</v>
      </c>
      <c r="F556" s="188" t="s">
        <v>569</v>
      </c>
      <c r="H556" s="189" t="s">
        <v>5</v>
      </c>
      <c r="L556" s="186"/>
      <c r="M556" s="190"/>
      <c r="N556" s="191"/>
      <c r="O556" s="191"/>
      <c r="P556" s="191"/>
      <c r="Q556" s="191"/>
      <c r="R556" s="191"/>
      <c r="S556" s="191"/>
      <c r="T556" s="192"/>
      <c r="AT556" s="189" t="s">
        <v>127</v>
      </c>
      <c r="AU556" s="189" t="s">
        <v>81</v>
      </c>
      <c r="AV556" s="13" t="s">
        <v>80</v>
      </c>
      <c r="AW556" s="13" t="s">
        <v>37</v>
      </c>
      <c r="AX556" s="13" t="s">
        <v>74</v>
      </c>
      <c r="AY556" s="189" t="s">
        <v>118</v>
      </c>
    </row>
    <row r="557" spans="2:65" s="11" customFormat="1">
      <c r="B557" s="166"/>
      <c r="D557" s="167" t="s">
        <v>127</v>
      </c>
      <c r="E557" s="168" t="s">
        <v>5</v>
      </c>
      <c r="F557" s="169" t="s">
        <v>977</v>
      </c>
      <c r="H557" s="170">
        <v>15.42</v>
      </c>
      <c r="L557" s="166"/>
      <c r="M557" s="171"/>
      <c r="N557" s="172"/>
      <c r="O557" s="172"/>
      <c r="P557" s="172"/>
      <c r="Q557" s="172"/>
      <c r="R557" s="172"/>
      <c r="S557" s="172"/>
      <c r="T557" s="173"/>
      <c r="AT557" s="168" t="s">
        <v>127</v>
      </c>
      <c r="AU557" s="168" t="s">
        <v>81</v>
      </c>
      <c r="AV557" s="11" t="s">
        <v>81</v>
      </c>
      <c r="AW557" s="11" t="s">
        <v>37</v>
      </c>
      <c r="AX557" s="11" t="s">
        <v>74</v>
      </c>
      <c r="AY557" s="168" t="s">
        <v>118</v>
      </c>
    </row>
    <row r="558" spans="2:65" s="11" customFormat="1">
      <c r="B558" s="166"/>
      <c r="D558" s="167" t="s">
        <v>127</v>
      </c>
      <c r="E558" s="168" t="s">
        <v>5</v>
      </c>
      <c r="F558" s="169" t="s">
        <v>964</v>
      </c>
      <c r="H558" s="170">
        <v>17.46</v>
      </c>
      <c r="L558" s="166"/>
      <c r="M558" s="171"/>
      <c r="N558" s="172"/>
      <c r="O558" s="172"/>
      <c r="P558" s="172"/>
      <c r="Q558" s="172"/>
      <c r="R558" s="172"/>
      <c r="S558" s="172"/>
      <c r="T558" s="173"/>
      <c r="AT558" s="168" t="s">
        <v>127</v>
      </c>
      <c r="AU558" s="168" t="s">
        <v>81</v>
      </c>
      <c r="AV558" s="11" t="s">
        <v>81</v>
      </c>
      <c r="AW558" s="11" t="s">
        <v>37</v>
      </c>
      <c r="AX558" s="11" t="s">
        <v>74</v>
      </c>
      <c r="AY558" s="168" t="s">
        <v>118</v>
      </c>
    </row>
    <row r="559" spans="2:65" s="12" customFormat="1">
      <c r="B559" s="174"/>
      <c r="D559" s="175" t="s">
        <v>127</v>
      </c>
      <c r="E559" s="176" t="s">
        <v>5</v>
      </c>
      <c r="F559" s="177" t="s">
        <v>128</v>
      </c>
      <c r="H559" s="178">
        <v>32.880000000000003</v>
      </c>
      <c r="L559" s="174"/>
      <c r="M559" s="179"/>
      <c r="N559" s="180"/>
      <c r="O559" s="180"/>
      <c r="P559" s="180"/>
      <c r="Q559" s="180"/>
      <c r="R559" s="180"/>
      <c r="S559" s="180"/>
      <c r="T559" s="181"/>
      <c r="AT559" s="182" t="s">
        <v>127</v>
      </c>
      <c r="AU559" s="182" t="s">
        <v>81</v>
      </c>
      <c r="AV559" s="12" t="s">
        <v>123</v>
      </c>
      <c r="AW559" s="12" t="s">
        <v>37</v>
      </c>
      <c r="AX559" s="12" t="s">
        <v>80</v>
      </c>
      <c r="AY559" s="182" t="s">
        <v>118</v>
      </c>
    </row>
    <row r="560" spans="2:65" s="1" customFormat="1" ht="22.5" customHeight="1">
      <c r="B560" s="154"/>
      <c r="C560" s="200" t="s">
        <v>978</v>
      </c>
      <c r="D560" s="200" t="s">
        <v>277</v>
      </c>
      <c r="E560" s="201" t="s">
        <v>979</v>
      </c>
      <c r="F560" s="202" t="s">
        <v>980</v>
      </c>
      <c r="G560" s="203" t="s">
        <v>124</v>
      </c>
      <c r="H560" s="204">
        <v>36.167999999999999</v>
      </c>
      <c r="I560" s="205"/>
      <c r="J560" s="205">
        <f>ROUND(I560*H560,2)</f>
        <v>0</v>
      </c>
      <c r="K560" s="202" t="s">
        <v>122</v>
      </c>
      <c r="L560" s="206"/>
      <c r="M560" s="207" t="s">
        <v>5</v>
      </c>
      <c r="N560" s="208" t="s">
        <v>45</v>
      </c>
      <c r="O560" s="163">
        <v>0</v>
      </c>
      <c r="P560" s="163">
        <f>O560*H560</f>
        <v>0</v>
      </c>
      <c r="Q560" s="163">
        <v>2.0000000000000001E-4</v>
      </c>
      <c r="R560" s="163">
        <f>Q560*H560</f>
        <v>7.2336000000000006E-3</v>
      </c>
      <c r="S560" s="163">
        <v>0</v>
      </c>
      <c r="T560" s="164">
        <f>S560*H560</f>
        <v>0</v>
      </c>
      <c r="AR560" s="23" t="s">
        <v>353</v>
      </c>
      <c r="AT560" s="23" t="s">
        <v>277</v>
      </c>
      <c r="AU560" s="23" t="s">
        <v>81</v>
      </c>
      <c r="AY560" s="23" t="s">
        <v>118</v>
      </c>
      <c r="BE560" s="165">
        <f>IF(N560="základní",J560,0)</f>
        <v>0</v>
      </c>
      <c r="BF560" s="165">
        <f>IF(N560="snížená",J560,0)</f>
        <v>0</v>
      </c>
      <c r="BG560" s="165">
        <f>IF(N560="zákl. přenesená",J560,0)</f>
        <v>0</v>
      </c>
      <c r="BH560" s="165">
        <f>IF(N560="sníž. přenesená",J560,0)</f>
        <v>0</v>
      </c>
      <c r="BI560" s="165">
        <f>IF(N560="nulová",J560,0)</f>
        <v>0</v>
      </c>
      <c r="BJ560" s="23" t="s">
        <v>80</v>
      </c>
      <c r="BK560" s="165">
        <f>ROUND(I560*H560,2)</f>
        <v>0</v>
      </c>
      <c r="BL560" s="23" t="s">
        <v>263</v>
      </c>
      <c r="BM560" s="23" t="s">
        <v>981</v>
      </c>
    </row>
    <row r="561" spans="2:65" s="11" customFormat="1">
      <c r="B561" s="166"/>
      <c r="D561" s="175" t="s">
        <v>127</v>
      </c>
      <c r="F561" s="184" t="s">
        <v>982</v>
      </c>
      <c r="H561" s="185">
        <v>36.167999999999999</v>
      </c>
      <c r="L561" s="166"/>
      <c r="M561" s="171"/>
      <c r="N561" s="172"/>
      <c r="O561" s="172"/>
      <c r="P561" s="172"/>
      <c r="Q561" s="172"/>
      <c r="R561" s="172"/>
      <c r="S561" s="172"/>
      <c r="T561" s="173"/>
      <c r="AT561" s="168" t="s">
        <v>127</v>
      </c>
      <c r="AU561" s="168" t="s">
        <v>81</v>
      </c>
      <c r="AV561" s="11" t="s">
        <v>81</v>
      </c>
      <c r="AW561" s="11" t="s">
        <v>6</v>
      </c>
      <c r="AX561" s="11" t="s">
        <v>80</v>
      </c>
      <c r="AY561" s="168" t="s">
        <v>118</v>
      </c>
    </row>
    <row r="562" spans="2:65" s="1" customFormat="1" ht="31.5" customHeight="1">
      <c r="B562" s="154"/>
      <c r="C562" s="155" t="s">
        <v>983</v>
      </c>
      <c r="D562" s="155" t="s">
        <v>120</v>
      </c>
      <c r="E562" s="156" t="s">
        <v>984</v>
      </c>
      <c r="F562" s="157" t="s">
        <v>985</v>
      </c>
      <c r="G562" s="158" t="s">
        <v>121</v>
      </c>
      <c r="H562" s="159">
        <v>50</v>
      </c>
      <c r="I562" s="160"/>
      <c r="J562" s="160">
        <f>ROUND(I562*H562,2)</f>
        <v>0</v>
      </c>
      <c r="K562" s="157" t="s">
        <v>122</v>
      </c>
      <c r="L562" s="38"/>
      <c r="M562" s="161" t="s">
        <v>5</v>
      </c>
      <c r="N562" s="162" t="s">
        <v>45</v>
      </c>
      <c r="O562" s="163">
        <v>0.14699999999999999</v>
      </c>
      <c r="P562" s="163">
        <f>O562*H562</f>
        <v>7.35</v>
      </c>
      <c r="Q562" s="163">
        <v>2.2000000000000001E-4</v>
      </c>
      <c r="R562" s="163">
        <f>Q562*H562</f>
        <v>1.1000000000000001E-2</v>
      </c>
      <c r="S562" s="163">
        <v>0</v>
      </c>
      <c r="T562" s="164">
        <f>S562*H562</f>
        <v>0</v>
      </c>
      <c r="AR562" s="23" t="s">
        <v>263</v>
      </c>
      <c r="AT562" s="23" t="s">
        <v>120</v>
      </c>
      <c r="AU562" s="23" t="s">
        <v>81</v>
      </c>
      <c r="AY562" s="23" t="s">
        <v>118</v>
      </c>
      <c r="BE562" s="165">
        <f>IF(N562="základní",J562,0)</f>
        <v>0</v>
      </c>
      <c r="BF562" s="165">
        <f>IF(N562="snížená",J562,0)</f>
        <v>0</v>
      </c>
      <c r="BG562" s="165">
        <f>IF(N562="zákl. přenesená",J562,0)</f>
        <v>0</v>
      </c>
      <c r="BH562" s="165">
        <f>IF(N562="sníž. přenesená",J562,0)</f>
        <v>0</v>
      </c>
      <c r="BI562" s="165">
        <f>IF(N562="nulová",J562,0)</f>
        <v>0</v>
      </c>
      <c r="BJ562" s="23" t="s">
        <v>80</v>
      </c>
      <c r="BK562" s="165">
        <f>ROUND(I562*H562,2)</f>
        <v>0</v>
      </c>
      <c r="BL562" s="23" t="s">
        <v>263</v>
      </c>
      <c r="BM562" s="23" t="s">
        <v>986</v>
      </c>
    </row>
    <row r="563" spans="2:65" s="11" customFormat="1">
      <c r="B563" s="166"/>
      <c r="D563" s="175" t="s">
        <v>127</v>
      </c>
      <c r="E563" s="183" t="s">
        <v>5</v>
      </c>
      <c r="F563" s="184" t="s">
        <v>987</v>
      </c>
      <c r="H563" s="185">
        <v>50</v>
      </c>
      <c r="L563" s="166"/>
      <c r="M563" s="171"/>
      <c r="N563" s="172"/>
      <c r="O563" s="172"/>
      <c r="P563" s="172"/>
      <c r="Q563" s="172"/>
      <c r="R563" s="172"/>
      <c r="S563" s="172"/>
      <c r="T563" s="173"/>
      <c r="AT563" s="168" t="s">
        <v>127</v>
      </c>
      <c r="AU563" s="168" t="s">
        <v>81</v>
      </c>
      <c r="AV563" s="11" t="s">
        <v>81</v>
      </c>
      <c r="AW563" s="11" t="s">
        <v>37</v>
      </c>
      <c r="AX563" s="11" t="s">
        <v>80</v>
      </c>
      <c r="AY563" s="168" t="s">
        <v>118</v>
      </c>
    </row>
    <row r="564" spans="2:65" s="1" customFormat="1" ht="22.5" customHeight="1">
      <c r="B564" s="154"/>
      <c r="C564" s="155" t="s">
        <v>988</v>
      </c>
      <c r="D564" s="155" t="s">
        <v>120</v>
      </c>
      <c r="E564" s="156" t="s">
        <v>989</v>
      </c>
      <c r="F564" s="157" t="s">
        <v>990</v>
      </c>
      <c r="G564" s="158" t="s">
        <v>121</v>
      </c>
      <c r="H564" s="159">
        <v>2</v>
      </c>
      <c r="I564" s="160"/>
      <c r="J564" s="160">
        <f>ROUND(I564*H564,2)</f>
        <v>0</v>
      </c>
      <c r="K564" s="157" t="s">
        <v>5</v>
      </c>
      <c r="L564" s="38"/>
      <c r="M564" s="161" t="s">
        <v>5</v>
      </c>
      <c r="N564" s="162" t="s">
        <v>45</v>
      </c>
      <c r="O564" s="163">
        <v>0</v>
      </c>
      <c r="P564" s="163">
        <f>O564*H564</f>
        <v>0</v>
      </c>
      <c r="Q564" s="163">
        <v>0</v>
      </c>
      <c r="R564" s="163">
        <f>Q564*H564</f>
        <v>0</v>
      </c>
      <c r="S564" s="163">
        <v>0</v>
      </c>
      <c r="T564" s="164">
        <f>S564*H564</f>
        <v>0</v>
      </c>
      <c r="AR564" s="23" t="s">
        <v>263</v>
      </c>
      <c r="AT564" s="23" t="s">
        <v>120</v>
      </c>
      <c r="AU564" s="23" t="s">
        <v>81</v>
      </c>
      <c r="AY564" s="23" t="s">
        <v>118</v>
      </c>
      <c r="BE564" s="165">
        <f>IF(N564="základní",J564,0)</f>
        <v>0</v>
      </c>
      <c r="BF564" s="165">
        <f>IF(N564="snížená",J564,0)</f>
        <v>0</v>
      </c>
      <c r="BG564" s="165">
        <f>IF(N564="zákl. přenesená",J564,0)</f>
        <v>0</v>
      </c>
      <c r="BH564" s="165">
        <f>IF(N564="sníž. přenesená",J564,0)</f>
        <v>0</v>
      </c>
      <c r="BI564" s="165">
        <f>IF(N564="nulová",J564,0)</f>
        <v>0</v>
      </c>
      <c r="BJ564" s="23" t="s">
        <v>80</v>
      </c>
      <c r="BK564" s="165">
        <f>ROUND(I564*H564,2)</f>
        <v>0</v>
      </c>
      <c r="BL564" s="23" t="s">
        <v>263</v>
      </c>
      <c r="BM564" s="23" t="s">
        <v>991</v>
      </c>
    </row>
    <row r="565" spans="2:65" s="1" customFormat="1" ht="22.5" customHeight="1">
      <c r="B565" s="154"/>
      <c r="C565" s="155" t="s">
        <v>992</v>
      </c>
      <c r="D565" s="155" t="s">
        <v>120</v>
      </c>
      <c r="E565" s="156" t="s">
        <v>993</v>
      </c>
      <c r="F565" s="157" t="s">
        <v>994</v>
      </c>
      <c r="G565" s="158" t="s">
        <v>121</v>
      </c>
      <c r="H565" s="159">
        <v>1</v>
      </c>
      <c r="I565" s="160"/>
      <c r="J565" s="160">
        <f>ROUND(I565*H565,2)</f>
        <v>0</v>
      </c>
      <c r="K565" s="157" t="s">
        <v>5</v>
      </c>
      <c r="L565" s="38"/>
      <c r="M565" s="161" t="s">
        <v>5</v>
      </c>
      <c r="N565" s="162" t="s">
        <v>45</v>
      </c>
      <c r="O565" s="163">
        <v>0</v>
      </c>
      <c r="P565" s="163">
        <f>O565*H565</f>
        <v>0</v>
      </c>
      <c r="Q565" s="163">
        <v>0</v>
      </c>
      <c r="R565" s="163">
        <f>Q565*H565</f>
        <v>0</v>
      </c>
      <c r="S565" s="163">
        <v>0</v>
      </c>
      <c r="T565" s="164">
        <f>S565*H565</f>
        <v>0</v>
      </c>
      <c r="AR565" s="23" t="s">
        <v>263</v>
      </c>
      <c r="AT565" s="23" t="s">
        <v>120</v>
      </c>
      <c r="AU565" s="23" t="s">
        <v>81</v>
      </c>
      <c r="AY565" s="23" t="s">
        <v>118</v>
      </c>
      <c r="BE565" s="165">
        <f>IF(N565="základní",J565,0)</f>
        <v>0</v>
      </c>
      <c r="BF565" s="165">
        <f>IF(N565="snížená",J565,0)</f>
        <v>0</v>
      </c>
      <c r="BG565" s="165">
        <f>IF(N565="zákl. přenesená",J565,0)</f>
        <v>0</v>
      </c>
      <c r="BH565" s="165">
        <f>IF(N565="sníž. přenesená",J565,0)</f>
        <v>0</v>
      </c>
      <c r="BI565" s="165">
        <f>IF(N565="nulová",J565,0)</f>
        <v>0</v>
      </c>
      <c r="BJ565" s="23" t="s">
        <v>80</v>
      </c>
      <c r="BK565" s="165">
        <f>ROUND(I565*H565,2)</f>
        <v>0</v>
      </c>
      <c r="BL565" s="23" t="s">
        <v>263</v>
      </c>
      <c r="BM565" s="23" t="s">
        <v>995</v>
      </c>
    </row>
    <row r="566" spans="2:65" s="1" customFormat="1" ht="22.5" customHeight="1">
      <c r="B566" s="154"/>
      <c r="C566" s="155" t="s">
        <v>996</v>
      </c>
      <c r="D566" s="155" t="s">
        <v>120</v>
      </c>
      <c r="E566" s="156" t="s">
        <v>997</v>
      </c>
      <c r="F566" s="157" t="s">
        <v>998</v>
      </c>
      <c r="G566" s="158" t="s">
        <v>121</v>
      </c>
      <c r="H566" s="159">
        <v>2</v>
      </c>
      <c r="I566" s="160"/>
      <c r="J566" s="160">
        <f>ROUND(I566*H566,2)</f>
        <v>0</v>
      </c>
      <c r="K566" s="157" t="s">
        <v>5</v>
      </c>
      <c r="L566" s="38"/>
      <c r="M566" s="161" t="s">
        <v>5</v>
      </c>
      <c r="N566" s="162" t="s">
        <v>45</v>
      </c>
      <c r="O566" s="163">
        <v>0</v>
      </c>
      <c r="P566" s="163">
        <f>O566*H566</f>
        <v>0</v>
      </c>
      <c r="Q566" s="163">
        <v>0</v>
      </c>
      <c r="R566" s="163">
        <f>Q566*H566</f>
        <v>0</v>
      </c>
      <c r="S566" s="163">
        <v>0</v>
      </c>
      <c r="T566" s="164">
        <f>S566*H566</f>
        <v>0</v>
      </c>
      <c r="AR566" s="23" t="s">
        <v>263</v>
      </c>
      <c r="AT566" s="23" t="s">
        <v>120</v>
      </c>
      <c r="AU566" s="23" t="s">
        <v>81</v>
      </c>
      <c r="AY566" s="23" t="s">
        <v>118</v>
      </c>
      <c r="BE566" s="165">
        <f>IF(N566="základní",J566,0)</f>
        <v>0</v>
      </c>
      <c r="BF566" s="165">
        <f>IF(N566="snížená",J566,0)</f>
        <v>0</v>
      </c>
      <c r="BG566" s="165">
        <f>IF(N566="zákl. přenesená",J566,0)</f>
        <v>0</v>
      </c>
      <c r="BH566" s="165">
        <f>IF(N566="sníž. přenesená",J566,0)</f>
        <v>0</v>
      </c>
      <c r="BI566" s="165">
        <f>IF(N566="nulová",J566,0)</f>
        <v>0</v>
      </c>
      <c r="BJ566" s="23" t="s">
        <v>80</v>
      </c>
      <c r="BK566" s="165">
        <f>ROUND(I566*H566,2)</f>
        <v>0</v>
      </c>
      <c r="BL566" s="23" t="s">
        <v>263</v>
      </c>
      <c r="BM566" s="23" t="s">
        <v>999</v>
      </c>
    </row>
    <row r="567" spans="2:65" s="1" customFormat="1" ht="31.5" customHeight="1">
      <c r="B567" s="154"/>
      <c r="C567" s="155" t="s">
        <v>1000</v>
      </c>
      <c r="D567" s="155" t="s">
        <v>120</v>
      </c>
      <c r="E567" s="156" t="s">
        <v>1001</v>
      </c>
      <c r="F567" s="157" t="s">
        <v>1002</v>
      </c>
      <c r="G567" s="158" t="s">
        <v>121</v>
      </c>
      <c r="H567" s="159">
        <v>1</v>
      </c>
      <c r="I567" s="160"/>
      <c r="J567" s="160">
        <f>ROUND(I567*H567,2)</f>
        <v>0</v>
      </c>
      <c r="K567" s="157" t="s">
        <v>122</v>
      </c>
      <c r="L567" s="38"/>
      <c r="M567" s="161" t="s">
        <v>5</v>
      </c>
      <c r="N567" s="162" t="s">
        <v>45</v>
      </c>
      <c r="O567" s="163">
        <v>0.46400000000000002</v>
      </c>
      <c r="P567" s="163">
        <f>O567*H567</f>
        <v>0.46400000000000002</v>
      </c>
      <c r="Q567" s="163">
        <v>0</v>
      </c>
      <c r="R567" s="163">
        <f>Q567*H567</f>
        <v>0</v>
      </c>
      <c r="S567" s="163">
        <v>0</v>
      </c>
      <c r="T567" s="164">
        <f>S567*H567</f>
        <v>0</v>
      </c>
      <c r="AR567" s="23" t="s">
        <v>263</v>
      </c>
      <c r="AT567" s="23" t="s">
        <v>120</v>
      </c>
      <c r="AU567" s="23" t="s">
        <v>81</v>
      </c>
      <c r="AY567" s="23" t="s">
        <v>118</v>
      </c>
      <c r="BE567" s="165">
        <f>IF(N567="základní",J567,0)</f>
        <v>0</v>
      </c>
      <c r="BF567" s="165">
        <f>IF(N567="snížená",J567,0)</f>
        <v>0</v>
      </c>
      <c r="BG567" s="165">
        <f>IF(N567="zákl. přenesená",J567,0)</f>
        <v>0</v>
      </c>
      <c r="BH567" s="165">
        <f>IF(N567="sníž. přenesená",J567,0)</f>
        <v>0</v>
      </c>
      <c r="BI567" s="165">
        <f>IF(N567="nulová",J567,0)</f>
        <v>0</v>
      </c>
      <c r="BJ567" s="23" t="s">
        <v>80</v>
      </c>
      <c r="BK567" s="165">
        <f>ROUND(I567*H567,2)</f>
        <v>0</v>
      </c>
      <c r="BL567" s="23" t="s">
        <v>263</v>
      </c>
      <c r="BM567" s="23" t="s">
        <v>1003</v>
      </c>
    </row>
    <row r="568" spans="2:65" s="1" customFormat="1" ht="22.5" customHeight="1">
      <c r="B568" s="154"/>
      <c r="C568" s="200" t="s">
        <v>1004</v>
      </c>
      <c r="D568" s="200" t="s">
        <v>277</v>
      </c>
      <c r="E568" s="201" t="s">
        <v>1005</v>
      </c>
      <c r="F568" s="202" t="s">
        <v>1006</v>
      </c>
      <c r="G568" s="203" t="s">
        <v>124</v>
      </c>
      <c r="H568" s="204">
        <v>1.5</v>
      </c>
      <c r="I568" s="205"/>
      <c r="J568" s="205">
        <f>ROUND(I568*H568,2)</f>
        <v>0</v>
      </c>
      <c r="K568" s="202" t="s">
        <v>122</v>
      </c>
      <c r="L568" s="206"/>
      <c r="M568" s="207" t="s">
        <v>5</v>
      </c>
      <c r="N568" s="208" t="s">
        <v>45</v>
      </c>
      <c r="O568" s="163">
        <v>0</v>
      </c>
      <c r="P568" s="163">
        <f>O568*H568</f>
        <v>0</v>
      </c>
      <c r="Q568" s="163">
        <v>1.1000000000000001E-3</v>
      </c>
      <c r="R568" s="163">
        <f>Q568*H568</f>
        <v>1.65E-3</v>
      </c>
      <c r="S568" s="163">
        <v>0</v>
      </c>
      <c r="T568" s="164">
        <f>S568*H568</f>
        <v>0</v>
      </c>
      <c r="AR568" s="23" t="s">
        <v>353</v>
      </c>
      <c r="AT568" s="23" t="s">
        <v>277</v>
      </c>
      <c r="AU568" s="23" t="s">
        <v>81</v>
      </c>
      <c r="AY568" s="23" t="s">
        <v>118</v>
      </c>
      <c r="BE568" s="165">
        <f>IF(N568="základní",J568,0)</f>
        <v>0</v>
      </c>
      <c r="BF568" s="165">
        <f>IF(N568="snížená",J568,0)</f>
        <v>0</v>
      </c>
      <c r="BG568" s="165">
        <f>IF(N568="zákl. přenesená",J568,0)</f>
        <v>0</v>
      </c>
      <c r="BH568" s="165">
        <f>IF(N568="sníž. přenesená",J568,0)</f>
        <v>0</v>
      </c>
      <c r="BI568" s="165">
        <f>IF(N568="nulová",J568,0)</f>
        <v>0</v>
      </c>
      <c r="BJ568" s="23" t="s">
        <v>80</v>
      </c>
      <c r="BK568" s="165">
        <f>ROUND(I568*H568,2)</f>
        <v>0</v>
      </c>
      <c r="BL568" s="23" t="s">
        <v>263</v>
      </c>
      <c r="BM568" s="23" t="s">
        <v>1007</v>
      </c>
    </row>
    <row r="569" spans="2:65" s="13" customFormat="1">
      <c r="B569" s="186"/>
      <c r="D569" s="167" t="s">
        <v>127</v>
      </c>
      <c r="E569" s="187" t="s">
        <v>5</v>
      </c>
      <c r="F569" s="188" t="s">
        <v>644</v>
      </c>
      <c r="H569" s="189" t="s">
        <v>5</v>
      </c>
      <c r="L569" s="186"/>
      <c r="M569" s="190"/>
      <c r="N569" s="191"/>
      <c r="O569" s="191"/>
      <c r="P569" s="191"/>
      <c r="Q569" s="191"/>
      <c r="R569" s="191"/>
      <c r="S569" s="191"/>
      <c r="T569" s="192"/>
      <c r="AT569" s="189" t="s">
        <v>127</v>
      </c>
      <c r="AU569" s="189" t="s">
        <v>81</v>
      </c>
      <c r="AV569" s="13" t="s">
        <v>80</v>
      </c>
      <c r="AW569" s="13" t="s">
        <v>37</v>
      </c>
      <c r="AX569" s="13" t="s">
        <v>74</v>
      </c>
      <c r="AY569" s="189" t="s">
        <v>118</v>
      </c>
    </row>
    <row r="570" spans="2:65" s="11" customFormat="1">
      <c r="B570" s="166"/>
      <c r="D570" s="175" t="s">
        <v>127</v>
      </c>
      <c r="E570" s="183" t="s">
        <v>5</v>
      </c>
      <c r="F570" s="184" t="s">
        <v>1008</v>
      </c>
      <c r="H570" s="185">
        <v>1.5</v>
      </c>
      <c r="L570" s="166"/>
      <c r="M570" s="171"/>
      <c r="N570" s="172"/>
      <c r="O570" s="172"/>
      <c r="P570" s="172"/>
      <c r="Q570" s="172"/>
      <c r="R570" s="172"/>
      <c r="S570" s="172"/>
      <c r="T570" s="173"/>
      <c r="AT570" s="168" t="s">
        <v>127</v>
      </c>
      <c r="AU570" s="168" t="s">
        <v>81</v>
      </c>
      <c r="AV570" s="11" t="s">
        <v>81</v>
      </c>
      <c r="AW570" s="11" t="s">
        <v>37</v>
      </c>
      <c r="AX570" s="11" t="s">
        <v>80</v>
      </c>
      <c r="AY570" s="168" t="s">
        <v>118</v>
      </c>
    </row>
    <row r="571" spans="2:65" s="1" customFormat="1" ht="22.5" customHeight="1">
      <c r="B571" s="154"/>
      <c r="C571" s="200" t="s">
        <v>1009</v>
      </c>
      <c r="D571" s="200" t="s">
        <v>277</v>
      </c>
      <c r="E571" s="201" t="s">
        <v>1010</v>
      </c>
      <c r="F571" s="202" t="s">
        <v>1011</v>
      </c>
      <c r="G571" s="203" t="s">
        <v>121</v>
      </c>
      <c r="H571" s="204">
        <v>1</v>
      </c>
      <c r="I571" s="205"/>
      <c r="J571" s="205">
        <f>ROUND(I571*H571,2)</f>
        <v>0</v>
      </c>
      <c r="K571" s="202" t="s">
        <v>122</v>
      </c>
      <c r="L571" s="206"/>
      <c r="M571" s="207" t="s">
        <v>5</v>
      </c>
      <c r="N571" s="208" t="s">
        <v>45</v>
      </c>
      <c r="O571" s="163">
        <v>0</v>
      </c>
      <c r="P571" s="163">
        <f>O571*H571</f>
        <v>0</v>
      </c>
      <c r="Q571" s="163">
        <v>2.0000000000000001E-4</v>
      </c>
      <c r="R571" s="163">
        <f>Q571*H571</f>
        <v>2.0000000000000001E-4</v>
      </c>
      <c r="S571" s="163">
        <v>0</v>
      </c>
      <c r="T571" s="164">
        <f>S571*H571</f>
        <v>0</v>
      </c>
      <c r="AR571" s="23" t="s">
        <v>353</v>
      </c>
      <c r="AT571" s="23" t="s">
        <v>277</v>
      </c>
      <c r="AU571" s="23" t="s">
        <v>81</v>
      </c>
      <c r="AY571" s="23" t="s">
        <v>118</v>
      </c>
      <c r="BE571" s="165">
        <f>IF(N571="základní",J571,0)</f>
        <v>0</v>
      </c>
      <c r="BF571" s="165">
        <f>IF(N571="snížená",J571,0)</f>
        <v>0</v>
      </c>
      <c r="BG571" s="165">
        <f>IF(N571="zákl. přenesená",J571,0)</f>
        <v>0</v>
      </c>
      <c r="BH571" s="165">
        <f>IF(N571="sníž. přenesená",J571,0)</f>
        <v>0</v>
      </c>
      <c r="BI571" s="165">
        <f>IF(N571="nulová",J571,0)</f>
        <v>0</v>
      </c>
      <c r="BJ571" s="23" t="s">
        <v>80</v>
      </c>
      <c r="BK571" s="165">
        <f>ROUND(I571*H571,2)</f>
        <v>0</v>
      </c>
      <c r="BL571" s="23" t="s">
        <v>263</v>
      </c>
      <c r="BM571" s="23" t="s">
        <v>1012</v>
      </c>
    </row>
    <row r="572" spans="2:65" s="1" customFormat="1" ht="31.5" customHeight="1">
      <c r="B572" s="154"/>
      <c r="C572" s="155" t="s">
        <v>1013</v>
      </c>
      <c r="D572" s="155" t="s">
        <v>120</v>
      </c>
      <c r="E572" s="156" t="s">
        <v>1014</v>
      </c>
      <c r="F572" s="157" t="s">
        <v>1015</v>
      </c>
      <c r="G572" s="158" t="s">
        <v>126</v>
      </c>
      <c r="H572" s="159">
        <v>1.44</v>
      </c>
      <c r="I572" s="160"/>
      <c r="J572" s="160">
        <f>ROUND(I572*H572,2)</f>
        <v>0</v>
      </c>
      <c r="K572" s="157" t="s">
        <v>122</v>
      </c>
      <c r="L572" s="38"/>
      <c r="M572" s="161" t="s">
        <v>5</v>
      </c>
      <c r="N572" s="162" t="s">
        <v>45</v>
      </c>
      <c r="O572" s="163">
        <v>2.2999999999999998</v>
      </c>
      <c r="P572" s="163">
        <f>O572*H572</f>
        <v>3.3119999999999998</v>
      </c>
      <c r="Q572" s="163">
        <v>1.779E-2</v>
      </c>
      <c r="R572" s="163">
        <f>Q572*H572</f>
        <v>2.5617600000000001E-2</v>
      </c>
      <c r="S572" s="163">
        <v>0</v>
      </c>
      <c r="T572" s="164">
        <f>S572*H572</f>
        <v>0</v>
      </c>
      <c r="AR572" s="23" t="s">
        <v>263</v>
      </c>
      <c r="AT572" s="23" t="s">
        <v>120</v>
      </c>
      <c r="AU572" s="23" t="s">
        <v>81</v>
      </c>
      <c r="AY572" s="23" t="s">
        <v>118</v>
      </c>
      <c r="BE572" s="165">
        <f>IF(N572="základní",J572,0)</f>
        <v>0</v>
      </c>
      <c r="BF572" s="165">
        <f>IF(N572="snížená",J572,0)</f>
        <v>0</v>
      </c>
      <c r="BG572" s="165">
        <f>IF(N572="zákl. přenesená",J572,0)</f>
        <v>0</v>
      </c>
      <c r="BH572" s="165">
        <f>IF(N572="sníž. přenesená",J572,0)</f>
        <v>0</v>
      </c>
      <c r="BI572" s="165">
        <f>IF(N572="nulová",J572,0)</f>
        <v>0</v>
      </c>
      <c r="BJ572" s="23" t="s">
        <v>80</v>
      </c>
      <c r="BK572" s="165">
        <f>ROUND(I572*H572,2)</f>
        <v>0</v>
      </c>
      <c r="BL572" s="23" t="s">
        <v>263</v>
      </c>
      <c r="BM572" s="23" t="s">
        <v>1016</v>
      </c>
    </row>
    <row r="573" spans="2:65" s="13" customFormat="1">
      <c r="B573" s="186"/>
      <c r="D573" s="167" t="s">
        <v>127</v>
      </c>
      <c r="E573" s="187" t="s">
        <v>5</v>
      </c>
      <c r="F573" s="188" t="s">
        <v>644</v>
      </c>
      <c r="H573" s="189" t="s">
        <v>5</v>
      </c>
      <c r="L573" s="186"/>
      <c r="M573" s="190"/>
      <c r="N573" s="191"/>
      <c r="O573" s="191"/>
      <c r="P573" s="191"/>
      <c r="Q573" s="191"/>
      <c r="R573" s="191"/>
      <c r="S573" s="191"/>
      <c r="T573" s="192"/>
      <c r="AT573" s="189" t="s">
        <v>127</v>
      </c>
      <c r="AU573" s="189" t="s">
        <v>81</v>
      </c>
      <c r="AV573" s="13" t="s">
        <v>80</v>
      </c>
      <c r="AW573" s="13" t="s">
        <v>37</v>
      </c>
      <c r="AX573" s="13" t="s">
        <v>74</v>
      </c>
      <c r="AY573" s="189" t="s">
        <v>118</v>
      </c>
    </row>
    <row r="574" spans="2:65" s="11" customFormat="1">
      <c r="B574" s="166"/>
      <c r="D574" s="175" t="s">
        <v>127</v>
      </c>
      <c r="E574" s="183" t="s">
        <v>5</v>
      </c>
      <c r="F574" s="184" t="s">
        <v>1017</v>
      </c>
      <c r="H574" s="185">
        <v>1.44</v>
      </c>
      <c r="L574" s="166"/>
      <c r="M574" s="171"/>
      <c r="N574" s="172"/>
      <c r="O574" s="172"/>
      <c r="P574" s="172"/>
      <c r="Q574" s="172"/>
      <c r="R574" s="172"/>
      <c r="S574" s="172"/>
      <c r="T574" s="173"/>
      <c r="AT574" s="168" t="s">
        <v>127</v>
      </c>
      <c r="AU574" s="168" t="s">
        <v>81</v>
      </c>
      <c r="AV574" s="11" t="s">
        <v>81</v>
      </c>
      <c r="AW574" s="11" t="s">
        <v>37</v>
      </c>
      <c r="AX574" s="11" t="s">
        <v>80</v>
      </c>
      <c r="AY574" s="168" t="s">
        <v>118</v>
      </c>
    </row>
    <row r="575" spans="2:65" s="1" customFormat="1" ht="22.5" customHeight="1">
      <c r="B575" s="154"/>
      <c r="C575" s="200" t="s">
        <v>1018</v>
      </c>
      <c r="D575" s="200" t="s">
        <v>277</v>
      </c>
      <c r="E575" s="201" t="s">
        <v>1019</v>
      </c>
      <c r="F575" s="202" t="s">
        <v>1020</v>
      </c>
      <c r="G575" s="203" t="s">
        <v>121</v>
      </c>
      <c r="H575" s="204">
        <v>3</v>
      </c>
      <c r="I575" s="205"/>
      <c r="J575" s="205">
        <f>ROUND(I575*H575,2)</f>
        <v>0</v>
      </c>
      <c r="K575" s="202" t="s">
        <v>122</v>
      </c>
      <c r="L575" s="206"/>
      <c r="M575" s="207" t="s">
        <v>5</v>
      </c>
      <c r="N575" s="208" t="s">
        <v>45</v>
      </c>
      <c r="O575" s="163">
        <v>0</v>
      </c>
      <c r="P575" s="163">
        <f>O575*H575</f>
        <v>0</v>
      </c>
      <c r="Q575" s="163">
        <v>5.0000000000000001E-4</v>
      </c>
      <c r="R575" s="163">
        <f>Q575*H575</f>
        <v>1.5E-3</v>
      </c>
      <c r="S575" s="163">
        <v>0</v>
      </c>
      <c r="T575" s="164">
        <f>S575*H575</f>
        <v>0</v>
      </c>
      <c r="AR575" s="23" t="s">
        <v>353</v>
      </c>
      <c r="AT575" s="23" t="s">
        <v>277</v>
      </c>
      <c r="AU575" s="23" t="s">
        <v>81</v>
      </c>
      <c r="AY575" s="23" t="s">
        <v>118</v>
      </c>
      <c r="BE575" s="165">
        <f>IF(N575="základní",J575,0)</f>
        <v>0</v>
      </c>
      <c r="BF575" s="165">
        <f>IF(N575="snížená",J575,0)</f>
        <v>0</v>
      </c>
      <c r="BG575" s="165">
        <f>IF(N575="zákl. přenesená",J575,0)</f>
        <v>0</v>
      </c>
      <c r="BH575" s="165">
        <f>IF(N575="sníž. přenesená",J575,0)</f>
        <v>0</v>
      </c>
      <c r="BI575" s="165">
        <f>IF(N575="nulová",J575,0)</f>
        <v>0</v>
      </c>
      <c r="BJ575" s="23" t="s">
        <v>80</v>
      </c>
      <c r="BK575" s="165">
        <f>ROUND(I575*H575,2)</f>
        <v>0</v>
      </c>
      <c r="BL575" s="23" t="s">
        <v>263</v>
      </c>
      <c r="BM575" s="23" t="s">
        <v>1021</v>
      </c>
    </row>
    <row r="576" spans="2:65" s="13" customFormat="1">
      <c r="B576" s="186"/>
      <c r="D576" s="167" t="s">
        <v>127</v>
      </c>
      <c r="E576" s="187" t="s">
        <v>5</v>
      </c>
      <c r="F576" s="188" t="s">
        <v>644</v>
      </c>
      <c r="H576" s="189" t="s">
        <v>5</v>
      </c>
      <c r="L576" s="186"/>
      <c r="M576" s="190"/>
      <c r="N576" s="191"/>
      <c r="O576" s="191"/>
      <c r="P576" s="191"/>
      <c r="Q576" s="191"/>
      <c r="R576" s="191"/>
      <c r="S576" s="191"/>
      <c r="T576" s="192"/>
      <c r="AT576" s="189" t="s">
        <v>127</v>
      </c>
      <c r="AU576" s="189" t="s">
        <v>81</v>
      </c>
      <c r="AV576" s="13" t="s">
        <v>80</v>
      </c>
      <c r="AW576" s="13" t="s">
        <v>37</v>
      </c>
      <c r="AX576" s="13" t="s">
        <v>74</v>
      </c>
      <c r="AY576" s="189" t="s">
        <v>118</v>
      </c>
    </row>
    <row r="577" spans="2:65" s="11" customFormat="1">
      <c r="B577" s="166"/>
      <c r="D577" s="175" t="s">
        <v>127</v>
      </c>
      <c r="E577" s="183" t="s">
        <v>5</v>
      </c>
      <c r="F577" s="184" t="s">
        <v>1022</v>
      </c>
      <c r="H577" s="185">
        <v>3</v>
      </c>
      <c r="L577" s="166"/>
      <c r="M577" s="171"/>
      <c r="N577" s="172"/>
      <c r="O577" s="172"/>
      <c r="P577" s="172"/>
      <c r="Q577" s="172"/>
      <c r="R577" s="172"/>
      <c r="S577" s="172"/>
      <c r="T577" s="173"/>
      <c r="AT577" s="168" t="s">
        <v>127</v>
      </c>
      <c r="AU577" s="168" t="s">
        <v>81</v>
      </c>
      <c r="AV577" s="11" t="s">
        <v>81</v>
      </c>
      <c r="AW577" s="11" t="s">
        <v>37</v>
      </c>
      <c r="AX577" s="11" t="s">
        <v>80</v>
      </c>
      <c r="AY577" s="168" t="s">
        <v>118</v>
      </c>
    </row>
    <row r="578" spans="2:65" s="1" customFormat="1" ht="22.5" customHeight="1">
      <c r="B578" s="154"/>
      <c r="C578" s="200" t="s">
        <v>1023</v>
      </c>
      <c r="D578" s="200" t="s">
        <v>277</v>
      </c>
      <c r="E578" s="201" t="s">
        <v>1024</v>
      </c>
      <c r="F578" s="202" t="s">
        <v>1025</v>
      </c>
      <c r="G578" s="203" t="s">
        <v>121</v>
      </c>
      <c r="H578" s="204">
        <v>6</v>
      </c>
      <c r="I578" s="205"/>
      <c r="J578" s="205">
        <f>ROUND(I578*H578,2)</f>
        <v>0</v>
      </c>
      <c r="K578" s="202" t="s">
        <v>122</v>
      </c>
      <c r="L578" s="206"/>
      <c r="M578" s="207" t="s">
        <v>5</v>
      </c>
      <c r="N578" s="208" t="s">
        <v>45</v>
      </c>
      <c r="O578" s="163">
        <v>0</v>
      </c>
      <c r="P578" s="163">
        <f>O578*H578</f>
        <v>0</v>
      </c>
      <c r="Q578" s="163">
        <v>5.0000000000000002E-5</v>
      </c>
      <c r="R578" s="163">
        <f>Q578*H578</f>
        <v>3.0000000000000003E-4</v>
      </c>
      <c r="S578" s="163">
        <v>0</v>
      </c>
      <c r="T578" s="164">
        <f>S578*H578</f>
        <v>0</v>
      </c>
      <c r="AR578" s="23" t="s">
        <v>353</v>
      </c>
      <c r="AT578" s="23" t="s">
        <v>277</v>
      </c>
      <c r="AU578" s="23" t="s">
        <v>81</v>
      </c>
      <c r="AY578" s="23" t="s">
        <v>118</v>
      </c>
      <c r="BE578" s="165">
        <f>IF(N578="základní",J578,0)</f>
        <v>0</v>
      </c>
      <c r="BF578" s="165">
        <f>IF(N578="snížená",J578,0)</f>
        <v>0</v>
      </c>
      <c r="BG578" s="165">
        <f>IF(N578="zákl. přenesená",J578,0)</f>
        <v>0</v>
      </c>
      <c r="BH578" s="165">
        <f>IF(N578="sníž. přenesená",J578,0)</f>
        <v>0</v>
      </c>
      <c r="BI578" s="165">
        <f>IF(N578="nulová",J578,0)</f>
        <v>0</v>
      </c>
      <c r="BJ578" s="23" t="s">
        <v>80</v>
      </c>
      <c r="BK578" s="165">
        <f>ROUND(I578*H578,2)</f>
        <v>0</v>
      </c>
      <c r="BL578" s="23" t="s">
        <v>263</v>
      </c>
      <c r="BM578" s="23" t="s">
        <v>1026</v>
      </c>
    </row>
    <row r="579" spans="2:65" s="13" customFormat="1">
      <c r="B579" s="186"/>
      <c r="D579" s="167" t="s">
        <v>127</v>
      </c>
      <c r="E579" s="187" t="s">
        <v>5</v>
      </c>
      <c r="F579" s="188" t="s">
        <v>644</v>
      </c>
      <c r="H579" s="189" t="s">
        <v>5</v>
      </c>
      <c r="L579" s="186"/>
      <c r="M579" s="190"/>
      <c r="N579" s="191"/>
      <c r="O579" s="191"/>
      <c r="P579" s="191"/>
      <c r="Q579" s="191"/>
      <c r="R579" s="191"/>
      <c r="S579" s="191"/>
      <c r="T579" s="192"/>
      <c r="AT579" s="189" t="s">
        <v>127</v>
      </c>
      <c r="AU579" s="189" t="s">
        <v>81</v>
      </c>
      <c r="AV579" s="13" t="s">
        <v>80</v>
      </c>
      <c r="AW579" s="13" t="s">
        <v>37</v>
      </c>
      <c r="AX579" s="13" t="s">
        <v>74</v>
      </c>
      <c r="AY579" s="189" t="s">
        <v>118</v>
      </c>
    </row>
    <row r="580" spans="2:65" s="11" customFormat="1">
      <c r="B580" s="166"/>
      <c r="D580" s="175" t="s">
        <v>127</v>
      </c>
      <c r="E580" s="183" t="s">
        <v>5</v>
      </c>
      <c r="F580" s="184" t="s">
        <v>1027</v>
      </c>
      <c r="H580" s="185">
        <v>6</v>
      </c>
      <c r="L580" s="166"/>
      <c r="M580" s="171"/>
      <c r="N580" s="172"/>
      <c r="O580" s="172"/>
      <c r="P580" s="172"/>
      <c r="Q580" s="172"/>
      <c r="R580" s="172"/>
      <c r="S580" s="172"/>
      <c r="T580" s="173"/>
      <c r="AT580" s="168" t="s">
        <v>127</v>
      </c>
      <c r="AU580" s="168" t="s">
        <v>81</v>
      </c>
      <c r="AV580" s="11" t="s">
        <v>81</v>
      </c>
      <c r="AW580" s="11" t="s">
        <v>37</v>
      </c>
      <c r="AX580" s="11" t="s">
        <v>80</v>
      </c>
      <c r="AY580" s="168" t="s">
        <v>118</v>
      </c>
    </row>
    <row r="581" spans="2:65" s="1" customFormat="1" ht="31.5" customHeight="1">
      <c r="B581" s="154"/>
      <c r="C581" s="155" t="s">
        <v>1028</v>
      </c>
      <c r="D581" s="155" t="s">
        <v>120</v>
      </c>
      <c r="E581" s="156" t="s">
        <v>1029</v>
      </c>
      <c r="F581" s="157" t="s">
        <v>1030</v>
      </c>
      <c r="G581" s="158" t="s">
        <v>753</v>
      </c>
      <c r="H581" s="159">
        <v>895.87</v>
      </c>
      <c r="I581" s="160"/>
      <c r="J581" s="160">
        <f>ROUND(I581*H581,2)</f>
        <v>0</v>
      </c>
      <c r="K581" s="157" t="s">
        <v>122</v>
      </c>
      <c r="L581" s="38"/>
      <c r="M581" s="161" t="s">
        <v>5</v>
      </c>
      <c r="N581" s="162" t="s">
        <v>45</v>
      </c>
      <c r="O581" s="163">
        <v>0</v>
      </c>
      <c r="P581" s="163">
        <f>O581*H581</f>
        <v>0</v>
      </c>
      <c r="Q581" s="163">
        <v>0</v>
      </c>
      <c r="R581" s="163">
        <f>Q581*H581</f>
        <v>0</v>
      </c>
      <c r="S581" s="163">
        <v>0</v>
      </c>
      <c r="T581" s="164">
        <f>S581*H581</f>
        <v>0</v>
      </c>
      <c r="AR581" s="23" t="s">
        <v>263</v>
      </c>
      <c r="AT581" s="23" t="s">
        <v>120</v>
      </c>
      <c r="AU581" s="23" t="s">
        <v>81</v>
      </c>
      <c r="AY581" s="23" t="s">
        <v>118</v>
      </c>
      <c r="BE581" s="165">
        <f>IF(N581="základní",J581,0)</f>
        <v>0</v>
      </c>
      <c r="BF581" s="165">
        <f>IF(N581="snížená",J581,0)</f>
        <v>0</v>
      </c>
      <c r="BG581" s="165">
        <f>IF(N581="zákl. přenesená",J581,0)</f>
        <v>0</v>
      </c>
      <c r="BH581" s="165">
        <f>IF(N581="sníž. přenesená",J581,0)</f>
        <v>0</v>
      </c>
      <c r="BI581" s="165">
        <f>IF(N581="nulová",J581,0)</f>
        <v>0</v>
      </c>
      <c r="BJ581" s="23" t="s">
        <v>80</v>
      </c>
      <c r="BK581" s="165">
        <f>ROUND(I581*H581,2)</f>
        <v>0</v>
      </c>
      <c r="BL581" s="23" t="s">
        <v>263</v>
      </c>
      <c r="BM581" s="23" t="s">
        <v>1031</v>
      </c>
    </row>
    <row r="582" spans="2:65" s="10" customFormat="1" ht="29.85" customHeight="1">
      <c r="B582" s="141"/>
      <c r="D582" s="151" t="s">
        <v>73</v>
      </c>
      <c r="E582" s="152" t="s">
        <v>1032</v>
      </c>
      <c r="F582" s="152" t="s">
        <v>1033</v>
      </c>
      <c r="J582" s="153">
        <f>BK582</f>
        <v>0</v>
      </c>
      <c r="L582" s="141"/>
      <c r="M582" s="145"/>
      <c r="N582" s="146"/>
      <c r="O582" s="146"/>
      <c r="P582" s="147">
        <f>SUM(P583:P595)</f>
        <v>7.4317600000000006</v>
      </c>
      <c r="Q582" s="146"/>
      <c r="R582" s="147">
        <f>SUM(R583:R595)</f>
        <v>0.20909679999999994</v>
      </c>
      <c r="S582" s="146"/>
      <c r="T582" s="148">
        <f>SUM(T583:T595)</f>
        <v>0</v>
      </c>
      <c r="AR582" s="142" t="s">
        <v>81</v>
      </c>
      <c r="AT582" s="149" t="s">
        <v>73</v>
      </c>
      <c r="AU582" s="149" t="s">
        <v>80</v>
      </c>
      <c r="AY582" s="142" t="s">
        <v>118</v>
      </c>
      <c r="BK582" s="150">
        <f>SUM(BK583:BK595)</f>
        <v>0</v>
      </c>
    </row>
    <row r="583" spans="2:65" s="1" customFormat="1" ht="22.5" customHeight="1">
      <c r="B583" s="154"/>
      <c r="C583" s="155" t="s">
        <v>1034</v>
      </c>
      <c r="D583" s="155" t="s">
        <v>120</v>
      </c>
      <c r="E583" s="156" t="s">
        <v>1035</v>
      </c>
      <c r="F583" s="157" t="s">
        <v>1036</v>
      </c>
      <c r="G583" s="158" t="s">
        <v>126</v>
      </c>
      <c r="H583" s="159">
        <v>8.32</v>
      </c>
      <c r="I583" s="160"/>
      <c r="J583" s="160">
        <f>ROUND(I583*H583,2)</f>
        <v>0</v>
      </c>
      <c r="K583" s="157" t="s">
        <v>271</v>
      </c>
      <c r="L583" s="38"/>
      <c r="M583" s="161" t="s">
        <v>5</v>
      </c>
      <c r="N583" s="162" t="s">
        <v>45</v>
      </c>
      <c r="O583" s="163">
        <v>2.4E-2</v>
      </c>
      <c r="P583" s="163">
        <f>O583*H583</f>
        <v>0.19968000000000002</v>
      </c>
      <c r="Q583" s="163">
        <v>0</v>
      </c>
      <c r="R583" s="163">
        <f>Q583*H583</f>
        <v>0</v>
      </c>
      <c r="S583" s="163">
        <v>0</v>
      </c>
      <c r="T583" s="164">
        <f>S583*H583</f>
        <v>0</v>
      </c>
      <c r="AR583" s="23" t="s">
        <v>263</v>
      </c>
      <c r="AT583" s="23" t="s">
        <v>120</v>
      </c>
      <c r="AU583" s="23" t="s">
        <v>81</v>
      </c>
      <c r="AY583" s="23" t="s">
        <v>118</v>
      </c>
      <c r="BE583" s="165">
        <f>IF(N583="základní",J583,0)</f>
        <v>0</v>
      </c>
      <c r="BF583" s="165">
        <f>IF(N583="snížená",J583,0)</f>
        <v>0</v>
      </c>
      <c r="BG583" s="165">
        <f>IF(N583="zákl. přenesená",J583,0)</f>
        <v>0</v>
      </c>
      <c r="BH583" s="165">
        <f>IF(N583="sníž. přenesená",J583,0)</f>
        <v>0</v>
      </c>
      <c r="BI583" s="165">
        <f>IF(N583="nulová",J583,0)</f>
        <v>0</v>
      </c>
      <c r="BJ583" s="23" t="s">
        <v>80</v>
      </c>
      <c r="BK583" s="165">
        <f>ROUND(I583*H583,2)</f>
        <v>0</v>
      </c>
      <c r="BL583" s="23" t="s">
        <v>263</v>
      </c>
      <c r="BM583" s="23" t="s">
        <v>1037</v>
      </c>
    </row>
    <row r="584" spans="2:65" s="1" customFormat="1" ht="22.5" customHeight="1">
      <c r="B584" s="154"/>
      <c r="C584" s="155" t="s">
        <v>1038</v>
      </c>
      <c r="D584" s="155" t="s">
        <v>120</v>
      </c>
      <c r="E584" s="156" t="s">
        <v>1039</v>
      </c>
      <c r="F584" s="157" t="s">
        <v>1040</v>
      </c>
      <c r="G584" s="158" t="s">
        <v>126</v>
      </c>
      <c r="H584" s="159">
        <v>8.32</v>
      </c>
      <c r="I584" s="160"/>
      <c r="J584" s="160">
        <f>ROUND(I584*H584,2)</f>
        <v>0</v>
      </c>
      <c r="K584" s="157" t="s">
        <v>271</v>
      </c>
      <c r="L584" s="38"/>
      <c r="M584" s="161" t="s">
        <v>5</v>
      </c>
      <c r="N584" s="162" t="s">
        <v>45</v>
      </c>
      <c r="O584" s="163">
        <v>4.3999999999999997E-2</v>
      </c>
      <c r="P584" s="163">
        <f>O584*H584</f>
        <v>0.36608000000000002</v>
      </c>
      <c r="Q584" s="163">
        <v>2.9999999999999997E-4</v>
      </c>
      <c r="R584" s="163">
        <f>Q584*H584</f>
        <v>2.496E-3</v>
      </c>
      <c r="S584" s="163">
        <v>0</v>
      </c>
      <c r="T584" s="164">
        <f>S584*H584</f>
        <v>0</v>
      </c>
      <c r="AR584" s="23" t="s">
        <v>263</v>
      </c>
      <c r="AT584" s="23" t="s">
        <v>120</v>
      </c>
      <c r="AU584" s="23" t="s">
        <v>81</v>
      </c>
      <c r="AY584" s="23" t="s">
        <v>118</v>
      </c>
      <c r="BE584" s="165">
        <f>IF(N584="základní",J584,0)</f>
        <v>0</v>
      </c>
      <c r="BF584" s="165">
        <f>IF(N584="snížená",J584,0)</f>
        <v>0</v>
      </c>
      <c r="BG584" s="165">
        <f>IF(N584="zákl. přenesená",J584,0)</f>
        <v>0</v>
      </c>
      <c r="BH584" s="165">
        <f>IF(N584="sníž. přenesená",J584,0)</f>
        <v>0</v>
      </c>
      <c r="BI584" s="165">
        <f>IF(N584="nulová",J584,0)</f>
        <v>0</v>
      </c>
      <c r="BJ584" s="23" t="s">
        <v>80</v>
      </c>
      <c r="BK584" s="165">
        <f>ROUND(I584*H584,2)</f>
        <v>0</v>
      </c>
      <c r="BL584" s="23" t="s">
        <v>263</v>
      </c>
      <c r="BM584" s="23" t="s">
        <v>1041</v>
      </c>
    </row>
    <row r="585" spans="2:65" s="1" customFormat="1" ht="31.5" customHeight="1">
      <c r="B585" s="154"/>
      <c r="C585" s="155" t="s">
        <v>1042</v>
      </c>
      <c r="D585" s="155" t="s">
        <v>120</v>
      </c>
      <c r="E585" s="156" t="s">
        <v>1043</v>
      </c>
      <c r="F585" s="157" t="s">
        <v>1044</v>
      </c>
      <c r="G585" s="158" t="s">
        <v>126</v>
      </c>
      <c r="H585" s="159">
        <v>8.32</v>
      </c>
      <c r="I585" s="160"/>
      <c r="J585" s="160">
        <f>ROUND(I585*H585,2)</f>
        <v>0</v>
      </c>
      <c r="K585" s="157" t="s">
        <v>122</v>
      </c>
      <c r="L585" s="38"/>
      <c r="M585" s="161" t="s">
        <v>5</v>
      </c>
      <c r="N585" s="162" t="s">
        <v>45</v>
      </c>
      <c r="O585" s="163">
        <v>0.55000000000000004</v>
      </c>
      <c r="P585" s="163">
        <f>O585*H585</f>
        <v>4.5760000000000005</v>
      </c>
      <c r="Q585" s="163">
        <v>3.6700000000000001E-3</v>
      </c>
      <c r="R585" s="163">
        <f>Q585*H585</f>
        <v>3.0534400000000003E-2</v>
      </c>
      <c r="S585" s="163">
        <v>0</v>
      </c>
      <c r="T585" s="164">
        <f>S585*H585</f>
        <v>0</v>
      </c>
      <c r="AR585" s="23" t="s">
        <v>263</v>
      </c>
      <c r="AT585" s="23" t="s">
        <v>120</v>
      </c>
      <c r="AU585" s="23" t="s">
        <v>81</v>
      </c>
      <c r="AY585" s="23" t="s">
        <v>118</v>
      </c>
      <c r="BE585" s="165">
        <f>IF(N585="základní",J585,0)</f>
        <v>0</v>
      </c>
      <c r="BF585" s="165">
        <f>IF(N585="snížená",J585,0)</f>
        <v>0</v>
      </c>
      <c r="BG585" s="165">
        <f>IF(N585="zákl. přenesená",J585,0)</f>
        <v>0</v>
      </c>
      <c r="BH585" s="165">
        <f>IF(N585="sníž. přenesená",J585,0)</f>
        <v>0</v>
      </c>
      <c r="BI585" s="165">
        <f>IF(N585="nulová",J585,0)</f>
        <v>0</v>
      </c>
      <c r="BJ585" s="23" t="s">
        <v>80</v>
      </c>
      <c r="BK585" s="165">
        <f>ROUND(I585*H585,2)</f>
        <v>0</v>
      </c>
      <c r="BL585" s="23" t="s">
        <v>263</v>
      </c>
      <c r="BM585" s="23" t="s">
        <v>1045</v>
      </c>
    </row>
    <row r="586" spans="2:65" s="13" customFormat="1">
      <c r="B586" s="186"/>
      <c r="D586" s="167" t="s">
        <v>127</v>
      </c>
      <c r="E586" s="187" t="s">
        <v>5</v>
      </c>
      <c r="F586" s="188" t="s">
        <v>345</v>
      </c>
      <c r="H586" s="189" t="s">
        <v>5</v>
      </c>
      <c r="L586" s="186"/>
      <c r="M586" s="190"/>
      <c r="N586" s="191"/>
      <c r="O586" s="191"/>
      <c r="P586" s="191"/>
      <c r="Q586" s="191"/>
      <c r="R586" s="191"/>
      <c r="S586" s="191"/>
      <c r="T586" s="192"/>
      <c r="AT586" s="189" t="s">
        <v>127</v>
      </c>
      <c r="AU586" s="189" t="s">
        <v>81</v>
      </c>
      <c r="AV586" s="13" t="s">
        <v>80</v>
      </c>
      <c r="AW586" s="13" t="s">
        <v>37</v>
      </c>
      <c r="AX586" s="13" t="s">
        <v>74</v>
      </c>
      <c r="AY586" s="189" t="s">
        <v>118</v>
      </c>
    </row>
    <row r="587" spans="2:65" s="11" customFormat="1">
      <c r="B587" s="166"/>
      <c r="D587" s="175" t="s">
        <v>127</v>
      </c>
      <c r="E587" s="183" t="s">
        <v>5</v>
      </c>
      <c r="F587" s="184" t="s">
        <v>632</v>
      </c>
      <c r="H587" s="185">
        <v>8.32</v>
      </c>
      <c r="L587" s="166"/>
      <c r="M587" s="171"/>
      <c r="N587" s="172"/>
      <c r="O587" s="172"/>
      <c r="P587" s="172"/>
      <c r="Q587" s="172"/>
      <c r="R587" s="172"/>
      <c r="S587" s="172"/>
      <c r="T587" s="173"/>
      <c r="AT587" s="168" t="s">
        <v>127</v>
      </c>
      <c r="AU587" s="168" t="s">
        <v>81</v>
      </c>
      <c r="AV587" s="11" t="s">
        <v>81</v>
      </c>
      <c r="AW587" s="11" t="s">
        <v>37</v>
      </c>
      <c r="AX587" s="11" t="s">
        <v>80</v>
      </c>
      <c r="AY587" s="168" t="s">
        <v>118</v>
      </c>
    </row>
    <row r="588" spans="2:65" s="1" customFormat="1" ht="22.5" customHeight="1">
      <c r="B588" s="154"/>
      <c r="C588" s="200" t="s">
        <v>1046</v>
      </c>
      <c r="D588" s="200" t="s">
        <v>277</v>
      </c>
      <c r="E588" s="201" t="s">
        <v>1047</v>
      </c>
      <c r="F588" s="202" t="s">
        <v>1048</v>
      </c>
      <c r="G588" s="203" t="s">
        <v>126</v>
      </c>
      <c r="H588" s="204">
        <v>9.1519999999999992</v>
      </c>
      <c r="I588" s="205"/>
      <c r="J588" s="205">
        <f>ROUND(I588*H588,2)</f>
        <v>0</v>
      </c>
      <c r="K588" s="202" t="s">
        <v>122</v>
      </c>
      <c r="L588" s="206"/>
      <c r="M588" s="207" t="s">
        <v>5</v>
      </c>
      <c r="N588" s="208" t="s">
        <v>45</v>
      </c>
      <c r="O588" s="163">
        <v>0</v>
      </c>
      <c r="P588" s="163">
        <f>O588*H588</f>
        <v>0</v>
      </c>
      <c r="Q588" s="163">
        <v>1.9199999999999998E-2</v>
      </c>
      <c r="R588" s="163">
        <f>Q588*H588</f>
        <v>0.17571839999999997</v>
      </c>
      <c r="S588" s="163">
        <v>0</v>
      </c>
      <c r="T588" s="164">
        <f>S588*H588</f>
        <v>0</v>
      </c>
      <c r="AR588" s="23" t="s">
        <v>353</v>
      </c>
      <c r="AT588" s="23" t="s">
        <v>277</v>
      </c>
      <c r="AU588" s="23" t="s">
        <v>81</v>
      </c>
      <c r="AY588" s="23" t="s">
        <v>118</v>
      </c>
      <c r="BE588" s="165">
        <f>IF(N588="základní",J588,0)</f>
        <v>0</v>
      </c>
      <c r="BF588" s="165">
        <f>IF(N588="snížená",J588,0)</f>
        <v>0</v>
      </c>
      <c r="BG588" s="165">
        <f>IF(N588="zákl. přenesená",J588,0)</f>
        <v>0</v>
      </c>
      <c r="BH588" s="165">
        <f>IF(N588="sníž. přenesená",J588,0)</f>
        <v>0</v>
      </c>
      <c r="BI588" s="165">
        <f>IF(N588="nulová",J588,0)</f>
        <v>0</v>
      </c>
      <c r="BJ588" s="23" t="s">
        <v>80</v>
      </c>
      <c r="BK588" s="165">
        <f>ROUND(I588*H588,2)</f>
        <v>0</v>
      </c>
      <c r="BL588" s="23" t="s">
        <v>263</v>
      </c>
      <c r="BM588" s="23" t="s">
        <v>1049</v>
      </c>
    </row>
    <row r="589" spans="2:65" s="11" customFormat="1">
      <c r="B589" s="166"/>
      <c r="D589" s="175" t="s">
        <v>127</v>
      </c>
      <c r="F589" s="184" t="s">
        <v>1050</v>
      </c>
      <c r="H589" s="185">
        <v>9.1519999999999992</v>
      </c>
      <c r="L589" s="166"/>
      <c r="M589" s="171"/>
      <c r="N589" s="172"/>
      <c r="O589" s="172"/>
      <c r="P589" s="172"/>
      <c r="Q589" s="172"/>
      <c r="R589" s="172"/>
      <c r="S589" s="172"/>
      <c r="T589" s="173"/>
      <c r="AT589" s="168" t="s">
        <v>127</v>
      </c>
      <c r="AU589" s="168" t="s">
        <v>81</v>
      </c>
      <c r="AV589" s="11" t="s">
        <v>81</v>
      </c>
      <c r="AW589" s="11" t="s">
        <v>6</v>
      </c>
      <c r="AX589" s="11" t="s">
        <v>80</v>
      </c>
      <c r="AY589" s="168" t="s">
        <v>118</v>
      </c>
    </row>
    <row r="590" spans="2:65" s="1" customFormat="1" ht="22.5" customHeight="1">
      <c r="B590" s="154"/>
      <c r="C590" s="155" t="s">
        <v>1051</v>
      </c>
      <c r="D590" s="155" t="s">
        <v>120</v>
      </c>
      <c r="E590" s="156" t="s">
        <v>1052</v>
      </c>
      <c r="F590" s="157" t="s">
        <v>1053</v>
      </c>
      <c r="G590" s="158" t="s">
        <v>121</v>
      </c>
      <c r="H590" s="159">
        <v>45</v>
      </c>
      <c r="I590" s="160"/>
      <c r="J590" s="160">
        <f>ROUND(I590*H590,2)</f>
        <v>0</v>
      </c>
      <c r="K590" s="157" t="s">
        <v>122</v>
      </c>
      <c r="L590" s="38"/>
      <c r="M590" s="161" t="s">
        <v>5</v>
      </c>
      <c r="N590" s="162" t="s">
        <v>45</v>
      </c>
      <c r="O590" s="163">
        <v>3.7999999999999999E-2</v>
      </c>
      <c r="P590" s="163">
        <f>O590*H590</f>
        <v>1.71</v>
      </c>
      <c r="Q590" s="163">
        <v>0</v>
      </c>
      <c r="R590" s="163">
        <f>Q590*H590</f>
        <v>0</v>
      </c>
      <c r="S590" s="163">
        <v>0</v>
      </c>
      <c r="T590" s="164">
        <f>S590*H590</f>
        <v>0</v>
      </c>
      <c r="AR590" s="23" t="s">
        <v>263</v>
      </c>
      <c r="AT590" s="23" t="s">
        <v>120</v>
      </c>
      <c r="AU590" s="23" t="s">
        <v>81</v>
      </c>
      <c r="AY590" s="23" t="s">
        <v>118</v>
      </c>
      <c r="BE590" s="165">
        <f>IF(N590="základní",J590,0)</f>
        <v>0</v>
      </c>
      <c r="BF590" s="165">
        <f>IF(N590="snížená",J590,0)</f>
        <v>0</v>
      </c>
      <c r="BG590" s="165">
        <f>IF(N590="zákl. přenesená",J590,0)</f>
        <v>0</v>
      </c>
      <c r="BH590" s="165">
        <f>IF(N590="sníž. přenesená",J590,0)</f>
        <v>0</v>
      </c>
      <c r="BI590" s="165">
        <f>IF(N590="nulová",J590,0)</f>
        <v>0</v>
      </c>
      <c r="BJ590" s="23" t="s">
        <v>80</v>
      </c>
      <c r="BK590" s="165">
        <f>ROUND(I590*H590,2)</f>
        <v>0</v>
      </c>
      <c r="BL590" s="23" t="s">
        <v>263</v>
      </c>
      <c r="BM590" s="23" t="s">
        <v>1054</v>
      </c>
    </row>
    <row r="591" spans="2:65" s="11" customFormat="1">
      <c r="B591" s="166"/>
      <c r="D591" s="175" t="s">
        <v>127</v>
      </c>
      <c r="E591" s="183" t="s">
        <v>5</v>
      </c>
      <c r="F591" s="184" t="s">
        <v>1055</v>
      </c>
      <c r="H591" s="185">
        <v>45</v>
      </c>
      <c r="L591" s="166"/>
      <c r="M591" s="171"/>
      <c r="N591" s="172"/>
      <c r="O591" s="172"/>
      <c r="P591" s="172"/>
      <c r="Q591" s="172"/>
      <c r="R591" s="172"/>
      <c r="S591" s="172"/>
      <c r="T591" s="173"/>
      <c r="AT591" s="168" t="s">
        <v>127</v>
      </c>
      <c r="AU591" s="168" t="s">
        <v>81</v>
      </c>
      <c r="AV591" s="11" t="s">
        <v>81</v>
      </c>
      <c r="AW591" s="11" t="s">
        <v>37</v>
      </c>
      <c r="AX591" s="11" t="s">
        <v>80</v>
      </c>
      <c r="AY591" s="168" t="s">
        <v>118</v>
      </c>
    </row>
    <row r="592" spans="2:65" s="1" customFormat="1" ht="22.5" customHeight="1">
      <c r="B592" s="154"/>
      <c r="C592" s="155" t="s">
        <v>1056</v>
      </c>
      <c r="D592" s="155" t="s">
        <v>120</v>
      </c>
      <c r="E592" s="156" t="s">
        <v>1057</v>
      </c>
      <c r="F592" s="157" t="s">
        <v>1058</v>
      </c>
      <c r="G592" s="158" t="s">
        <v>124</v>
      </c>
      <c r="H592" s="159">
        <v>11.6</v>
      </c>
      <c r="I592" s="160"/>
      <c r="J592" s="160">
        <f>ROUND(I592*H592,2)</f>
        <v>0</v>
      </c>
      <c r="K592" s="157" t="s">
        <v>122</v>
      </c>
      <c r="L592" s="38"/>
      <c r="M592" s="161" t="s">
        <v>5</v>
      </c>
      <c r="N592" s="162" t="s">
        <v>45</v>
      </c>
      <c r="O592" s="163">
        <v>0.05</v>
      </c>
      <c r="P592" s="163">
        <f>O592*H592</f>
        <v>0.57999999999999996</v>
      </c>
      <c r="Q592" s="163">
        <v>3.0000000000000001E-5</v>
      </c>
      <c r="R592" s="163">
        <f>Q592*H592</f>
        <v>3.48E-4</v>
      </c>
      <c r="S592" s="163">
        <v>0</v>
      </c>
      <c r="T592" s="164">
        <f>S592*H592</f>
        <v>0</v>
      </c>
      <c r="AR592" s="23" t="s">
        <v>263</v>
      </c>
      <c r="AT592" s="23" t="s">
        <v>120</v>
      </c>
      <c r="AU592" s="23" t="s">
        <v>81</v>
      </c>
      <c r="AY592" s="23" t="s">
        <v>118</v>
      </c>
      <c r="BE592" s="165">
        <f>IF(N592="základní",J592,0)</f>
        <v>0</v>
      </c>
      <c r="BF592" s="165">
        <f>IF(N592="snížená",J592,0)</f>
        <v>0</v>
      </c>
      <c r="BG592" s="165">
        <f>IF(N592="zákl. přenesená",J592,0)</f>
        <v>0</v>
      </c>
      <c r="BH592" s="165">
        <f>IF(N592="sníž. přenesená",J592,0)</f>
        <v>0</v>
      </c>
      <c r="BI592" s="165">
        <f>IF(N592="nulová",J592,0)</f>
        <v>0</v>
      </c>
      <c r="BJ592" s="23" t="s">
        <v>80</v>
      </c>
      <c r="BK592" s="165">
        <f>ROUND(I592*H592,2)</f>
        <v>0</v>
      </c>
      <c r="BL592" s="23" t="s">
        <v>263</v>
      </c>
      <c r="BM592" s="23" t="s">
        <v>1059</v>
      </c>
    </row>
    <row r="593" spans="2:65" s="13" customFormat="1">
      <c r="B593" s="186"/>
      <c r="D593" s="167" t="s">
        <v>127</v>
      </c>
      <c r="E593" s="187" t="s">
        <v>5</v>
      </c>
      <c r="F593" s="188" t="s">
        <v>345</v>
      </c>
      <c r="H593" s="189" t="s">
        <v>5</v>
      </c>
      <c r="L593" s="186"/>
      <c r="M593" s="190"/>
      <c r="N593" s="191"/>
      <c r="O593" s="191"/>
      <c r="P593" s="191"/>
      <c r="Q593" s="191"/>
      <c r="R593" s="191"/>
      <c r="S593" s="191"/>
      <c r="T593" s="192"/>
      <c r="AT593" s="189" t="s">
        <v>127</v>
      </c>
      <c r="AU593" s="189" t="s">
        <v>81</v>
      </c>
      <c r="AV593" s="13" t="s">
        <v>80</v>
      </c>
      <c r="AW593" s="13" t="s">
        <v>37</v>
      </c>
      <c r="AX593" s="13" t="s">
        <v>74</v>
      </c>
      <c r="AY593" s="189" t="s">
        <v>118</v>
      </c>
    </row>
    <row r="594" spans="2:65" s="11" customFormat="1">
      <c r="B594" s="166"/>
      <c r="D594" s="175" t="s">
        <v>127</v>
      </c>
      <c r="E594" s="183" t="s">
        <v>5</v>
      </c>
      <c r="F594" s="184" t="s">
        <v>603</v>
      </c>
      <c r="H594" s="185">
        <v>11.6</v>
      </c>
      <c r="L594" s="166"/>
      <c r="M594" s="171"/>
      <c r="N594" s="172"/>
      <c r="O594" s="172"/>
      <c r="P594" s="172"/>
      <c r="Q594" s="172"/>
      <c r="R594" s="172"/>
      <c r="S594" s="172"/>
      <c r="T594" s="173"/>
      <c r="AT594" s="168" t="s">
        <v>127</v>
      </c>
      <c r="AU594" s="168" t="s">
        <v>81</v>
      </c>
      <c r="AV594" s="11" t="s">
        <v>81</v>
      </c>
      <c r="AW594" s="11" t="s">
        <v>37</v>
      </c>
      <c r="AX594" s="11" t="s">
        <v>80</v>
      </c>
      <c r="AY594" s="168" t="s">
        <v>118</v>
      </c>
    </row>
    <row r="595" spans="2:65" s="1" customFormat="1" ht="31.5" customHeight="1">
      <c r="B595" s="154"/>
      <c r="C595" s="155" t="s">
        <v>1060</v>
      </c>
      <c r="D595" s="155" t="s">
        <v>120</v>
      </c>
      <c r="E595" s="156" t="s">
        <v>1061</v>
      </c>
      <c r="F595" s="157" t="s">
        <v>1062</v>
      </c>
      <c r="G595" s="158" t="s">
        <v>753</v>
      </c>
      <c r="H595" s="159">
        <v>79.156999999999996</v>
      </c>
      <c r="I595" s="160"/>
      <c r="J595" s="160">
        <f>ROUND(I595*H595,2)</f>
        <v>0</v>
      </c>
      <c r="K595" s="157" t="s">
        <v>122</v>
      </c>
      <c r="L595" s="38"/>
      <c r="M595" s="161" t="s">
        <v>5</v>
      </c>
      <c r="N595" s="162" t="s">
        <v>45</v>
      </c>
      <c r="O595" s="163">
        <v>0</v>
      </c>
      <c r="P595" s="163">
        <f>O595*H595</f>
        <v>0</v>
      </c>
      <c r="Q595" s="163">
        <v>0</v>
      </c>
      <c r="R595" s="163">
        <f>Q595*H595</f>
        <v>0</v>
      </c>
      <c r="S595" s="163">
        <v>0</v>
      </c>
      <c r="T595" s="164">
        <f>S595*H595</f>
        <v>0</v>
      </c>
      <c r="AR595" s="23" t="s">
        <v>263</v>
      </c>
      <c r="AT595" s="23" t="s">
        <v>120</v>
      </c>
      <c r="AU595" s="23" t="s">
        <v>81</v>
      </c>
      <c r="AY595" s="23" t="s">
        <v>118</v>
      </c>
      <c r="BE595" s="165">
        <f>IF(N595="základní",J595,0)</f>
        <v>0</v>
      </c>
      <c r="BF595" s="165">
        <f>IF(N595="snížená",J595,0)</f>
        <v>0</v>
      </c>
      <c r="BG595" s="165">
        <f>IF(N595="zákl. přenesená",J595,0)</f>
        <v>0</v>
      </c>
      <c r="BH595" s="165">
        <f>IF(N595="sníž. přenesená",J595,0)</f>
        <v>0</v>
      </c>
      <c r="BI595" s="165">
        <f>IF(N595="nulová",J595,0)</f>
        <v>0</v>
      </c>
      <c r="BJ595" s="23" t="s">
        <v>80</v>
      </c>
      <c r="BK595" s="165">
        <f>ROUND(I595*H595,2)</f>
        <v>0</v>
      </c>
      <c r="BL595" s="23" t="s">
        <v>263</v>
      </c>
      <c r="BM595" s="23" t="s">
        <v>1063</v>
      </c>
    </row>
    <row r="596" spans="2:65" s="10" customFormat="1" ht="29.85" customHeight="1">
      <c r="B596" s="141"/>
      <c r="D596" s="151" t="s">
        <v>73</v>
      </c>
      <c r="E596" s="152" t="s">
        <v>1064</v>
      </c>
      <c r="F596" s="152" t="s">
        <v>1065</v>
      </c>
      <c r="J596" s="153">
        <f>BK596</f>
        <v>0</v>
      </c>
      <c r="L596" s="141"/>
      <c r="M596" s="145"/>
      <c r="N596" s="146"/>
      <c r="O596" s="146"/>
      <c r="P596" s="147">
        <f>SUM(P597:P612)</f>
        <v>21.083280000000002</v>
      </c>
      <c r="Q596" s="146"/>
      <c r="R596" s="147">
        <f>SUM(R597:R612)</f>
        <v>0.53881159999999995</v>
      </c>
      <c r="S596" s="146"/>
      <c r="T596" s="148">
        <f>SUM(T597:T612)</f>
        <v>0</v>
      </c>
      <c r="AR596" s="142" t="s">
        <v>81</v>
      </c>
      <c r="AT596" s="149" t="s">
        <v>73</v>
      </c>
      <c r="AU596" s="149" t="s">
        <v>80</v>
      </c>
      <c r="AY596" s="142" t="s">
        <v>118</v>
      </c>
      <c r="BK596" s="150">
        <f>SUM(BK597:BK612)</f>
        <v>0</v>
      </c>
    </row>
    <row r="597" spans="2:65" s="1" customFormat="1" ht="22.5" customHeight="1">
      <c r="B597" s="154"/>
      <c r="C597" s="155" t="s">
        <v>1066</v>
      </c>
      <c r="D597" s="155" t="s">
        <v>120</v>
      </c>
      <c r="E597" s="156" t="s">
        <v>1067</v>
      </c>
      <c r="F597" s="157" t="s">
        <v>1068</v>
      </c>
      <c r="G597" s="158" t="s">
        <v>126</v>
      </c>
      <c r="H597" s="159">
        <v>26.442</v>
      </c>
      <c r="I597" s="160"/>
      <c r="J597" s="160">
        <f>ROUND(I597*H597,2)</f>
        <v>0</v>
      </c>
      <c r="K597" s="157" t="s">
        <v>271</v>
      </c>
      <c r="L597" s="38"/>
      <c r="M597" s="161" t="s">
        <v>5</v>
      </c>
      <c r="N597" s="162" t="s">
        <v>45</v>
      </c>
      <c r="O597" s="163">
        <v>4.3999999999999997E-2</v>
      </c>
      <c r="P597" s="163">
        <f>O597*H597</f>
        <v>1.163448</v>
      </c>
      <c r="Q597" s="163">
        <v>2.9999999999999997E-4</v>
      </c>
      <c r="R597" s="163">
        <f>Q597*H597</f>
        <v>7.9325999999999997E-3</v>
      </c>
      <c r="S597" s="163">
        <v>0</v>
      </c>
      <c r="T597" s="164">
        <f>S597*H597</f>
        <v>0</v>
      </c>
      <c r="AR597" s="23" t="s">
        <v>263</v>
      </c>
      <c r="AT597" s="23" t="s">
        <v>120</v>
      </c>
      <c r="AU597" s="23" t="s">
        <v>81</v>
      </c>
      <c r="AY597" s="23" t="s">
        <v>118</v>
      </c>
      <c r="BE597" s="165">
        <f>IF(N597="základní",J597,0)</f>
        <v>0</v>
      </c>
      <c r="BF597" s="165">
        <f>IF(N597="snížená",J597,0)</f>
        <v>0</v>
      </c>
      <c r="BG597" s="165">
        <f>IF(N597="zákl. přenesená",J597,0)</f>
        <v>0</v>
      </c>
      <c r="BH597" s="165">
        <f>IF(N597="sníž. přenesená",J597,0)</f>
        <v>0</v>
      </c>
      <c r="BI597" s="165">
        <f>IF(N597="nulová",J597,0)</f>
        <v>0</v>
      </c>
      <c r="BJ597" s="23" t="s">
        <v>80</v>
      </c>
      <c r="BK597" s="165">
        <f>ROUND(I597*H597,2)</f>
        <v>0</v>
      </c>
      <c r="BL597" s="23" t="s">
        <v>263</v>
      </c>
      <c r="BM597" s="23" t="s">
        <v>1069</v>
      </c>
    </row>
    <row r="598" spans="2:65" s="13" customFormat="1">
      <c r="B598" s="186"/>
      <c r="D598" s="167" t="s">
        <v>127</v>
      </c>
      <c r="E598" s="187" t="s">
        <v>5</v>
      </c>
      <c r="F598" s="188" t="s">
        <v>345</v>
      </c>
      <c r="H598" s="189" t="s">
        <v>5</v>
      </c>
      <c r="L598" s="186"/>
      <c r="M598" s="190"/>
      <c r="N598" s="191"/>
      <c r="O598" s="191"/>
      <c r="P598" s="191"/>
      <c r="Q598" s="191"/>
      <c r="R598" s="191"/>
      <c r="S598" s="191"/>
      <c r="T598" s="192"/>
      <c r="AT598" s="189" t="s">
        <v>127</v>
      </c>
      <c r="AU598" s="189" t="s">
        <v>81</v>
      </c>
      <c r="AV598" s="13" t="s">
        <v>80</v>
      </c>
      <c r="AW598" s="13" t="s">
        <v>37</v>
      </c>
      <c r="AX598" s="13" t="s">
        <v>74</v>
      </c>
      <c r="AY598" s="189" t="s">
        <v>118</v>
      </c>
    </row>
    <row r="599" spans="2:65" s="11" customFormat="1">
      <c r="B599" s="166"/>
      <c r="D599" s="167" t="s">
        <v>127</v>
      </c>
      <c r="E599" s="168" t="s">
        <v>5</v>
      </c>
      <c r="F599" s="169" t="s">
        <v>1070</v>
      </c>
      <c r="H599" s="170">
        <v>26.292000000000002</v>
      </c>
      <c r="L599" s="166"/>
      <c r="M599" s="171"/>
      <c r="N599" s="172"/>
      <c r="O599" s="172"/>
      <c r="P599" s="172"/>
      <c r="Q599" s="172"/>
      <c r="R599" s="172"/>
      <c r="S599" s="172"/>
      <c r="T599" s="173"/>
      <c r="AT599" s="168" t="s">
        <v>127</v>
      </c>
      <c r="AU599" s="168" t="s">
        <v>81</v>
      </c>
      <c r="AV599" s="11" t="s">
        <v>81</v>
      </c>
      <c r="AW599" s="11" t="s">
        <v>37</v>
      </c>
      <c r="AX599" s="11" t="s">
        <v>74</v>
      </c>
      <c r="AY599" s="168" t="s">
        <v>118</v>
      </c>
    </row>
    <row r="600" spans="2:65" s="11" customFormat="1">
      <c r="B600" s="166"/>
      <c r="D600" s="167" t="s">
        <v>127</v>
      </c>
      <c r="E600" s="168" t="s">
        <v>5</v>
      </c>
      <c r="F600" s="169" t="s">
        <v>1071</v>
      </c>
      <c r="H600" s="170">
        <v>0.15</v>
      </c>
      <c r="L600" s="166"/>
      <c r="M600" s="171"/>
      <c r="N600" s="172"/>
      <c r="O600" s="172"/>
      <c r="P600" s="172"/>
      <c r="Q600" s="172"/>
      <c r="R600" s="172"/>
      <c r="S600" s="172"/>
      <c r="T600" s="173"/>
      <c r="AT600" s="168" t="s">
        <v>127</v>
      </c>
      <c r="AU600" s="168" t="s">
        <v>81</v>
      </c>
      <c r="AV600" s="11" t="s">
        <v>81</v>
      </c>
      <c r="AW600" s="11" t="s">
        <v>37</v>
      </c>
      <c r="AX600" s="11" t="s">
        <v>74</v>
      </c>
      <c r="AY600" s="168" t="s">
        <v>118</v>
      </c>
    </row>
    <row r="601" spans="2:65" s="12" customFormat="1">
      <c r="B601" s="174"/>
      <c r="D601" s="175" t="s">
        <v>127</v>
      </c>
      <c r="E601" s="176" t="s">
        <v>5</v>
      </c>
      <c r="F601" s="177" t="s">
        <v>128</v>
      </c>
      <c r="H601" s="178">
        <v>26.442</v>
      </c>
      <c r="L601" s="174"/>
      <c r="M601" s="179"/>
      <c r="N601" s="180"/>
      <c r="O601" s="180"/>
      <c r="P601" s="180"/>
      <c r="Q601" s="180"/>
      <c r="R601" s="180"/>
      <c r="S601" s="180"/>
      <c r="T601" s="181"/>
      <c r="AT601" s="182" t="s">
        <v>127</v>
      </c>
      <c r="AU601" s="182" t="s">
        <v>81</v>
      </c>
      <c r="AV601" s="12" t="s">
        <v>123</v>
      </c>
      <c r="AW601" s="12" t="s">
        <v>37</v>
      </c>
      <c r="AX601" s="12" t="s">
        <v>80</v>
      </c>
      <c r="AY601" s="182" t="s">
        <v>118</v>
      </c>
    </row>
    <row r="602" spans="2:65" s="1" customFormat="1" ht="31.5" customHeight="1">
      <c r="B602" s="154"/>
      <c r="C602" s="155" t="s">
        <v>1072</v>
      </c>
      <c r="D602" s="155" t="s">
        <v>120</v>
      </c>
      <c r="E602" s="156" t="s">
        <v>1073</v>
      </c>
      <c r="F602" s="157" t="s">
        <v>1074</v>
      </c>
      <c r="G602" s="158" t="s">
        <v>126</v>
      </c>
      <c r="H602" s="159">
        <v>26.292000000000002</v>
      </c>
      <c r="I602" s="160"/>
      <c r="J602" s="160">
        <f>ROUND(I602*H602,2)</f>
        <v>0</v>
      </c>
      <c r="K602" s="157" t="s">
        <v>271</v>
      </c>
      <c r="L602" s="38"/>
      <c r="M602" s="161" t="s">
        <v>5</v>
      </c>
      <c r="N602" s="162" t="s">
        <v>45</v>
      </c>
      <c r="O602" s="163">
        <v>0.746</v>
      </c>
      <c r="P602" s="163">
        <f>O602*H602</f>
        <v>19.613832000000002</v>
      </c>
      <c r="Q602" s="163">
        <v>3.0000000000000001E-3</v>
      </c>
      <c r="R602" s="163">
        <f>Q602*H602</f>
        <v>7.8876000000000002E-2</v>
      </c>
      <c r="S602" s="163">
        <v>0</v>
      </c>
      <c r="T602" s="164">
        <f>S602*H602</f>
        <v>0</v>
      </c>
      <c r="AR602" s="23" t="s">
        <v>263</v>
      </c>
      <c r="AT602" s="23" t="s">
        <v>120</v>
      </c>
      <c r="AU602" s="23" t="s">
        <v>81</v>
      </c>
      <c r="AY602" s="23" t="s">
        <v>118</v>
      </c>
      <c r="BE602" s="165">
        <f>IF(N602="základní",J602,0)</f>
        <v>0</v>
      </c>
      <c r="BF602" s="165">
        <f>IF(N602="snížená",J602,0)</f>
        <v>0</v>
      </c>
      <c r="BG602" s="165">
        <f>IF(N602="zákl. přenesená",J602,0)</f>
        <v>0</v>
      </c>
      <c r="BH602" s="165">
        <f>IF(N602="sníž. přenesená",J602,0)</f>
        <v>0</v>
      </c>
      <c r="BI602" s="165">
        <f>IF(N602="nulová",J602,0)</f>
        <v>0</v>
      </c>
      <c r="BJ602" s="23" t="s">
        <v>80</v>
      </c>
      <c r="BK602" s="165">
        <f>ROUND(I602*H602,2)</f>
        <v>0</v>
      </c>
      <c r="BL602" s="23" t="s">
        <v>263</v>
      </c>
      <c r="BM602" s="23" t="s">
        <v>1075</v>
      </c>
    </row>
    <row r="603" spans="2:65" s="13" customFormat="1">
      <c r="B603" s="186"/>
      <c r="D603" s="167" t="s">
        <v>127</v>
      </c>
      <c r="E603" s="187" t="s">
        <v>5</v>
      </c>
      <c r="F603" s="188" t="s">
        <v>345</v>
      </c>
      <c r="H603" s="189" t="s">
        <v>5</v>
      </c>
      <c r="L603" s="186"/>
      <c r="M603" s="190"/>
      <c r="N603" s="191"/>
      <c r="O603" s="191"/>
      <c r="P603" s="191"/>
      <c r="Q603" s="191"/>
      <c r="R603" s="191"/>
      <c r="S603" s="191"/>
      <c r="T603" s="192"/>
      <c r="AT603" s="189" t="s">
        <v>127</v>
      </c>
      <c r="AU603" s="189" t="s">
        <v>81</v>
      </c>
      <c r="AV603" s="13" t="s">
        <v>80</v>
      </c>
      <c r="AW603" s="13" t="s">
        <v>37</v>
      </c>
      <c r="AX603" s="13" t="s">
        <v>74</v>
      </c>
      <c r="AY603" s="189" t="s">
        <v>118</v>
      </c>
    </row>
    <row r="604" spans="2:65" s="11" customFormat="1">
      <c r="B604" s="166"/>
      <c r="D604" s="175" t="s">
        <v>127</v>
      </c>
      <c r="E604" s="183" t="s">
        <v>5</v>
      </c>
      <c r="F604" s="184" t="s">
        <v>1070</v>
      </c>
      <c r="H604" s="185">
        <v>26.292000000000002</v>
      </c>
      <c r="L604" s="166"/>
      <c r="M604" s="171"/>
      <c r="N604" s="172"/>
      <c r="O604" s="172"/>
      <c r="P604" s="172"/>
      <c r="Q604" s="172"/>
      <c r="R604" s="172"/>
      <c r="S604" s="172"/>
      <c r="T604" s="173"/>
      <c r="AT604" s="168" t="s">
        <v>127</v>
      </c>
      <c r="AU604" s="168" t="s">
        <v>81</v>
      </c>
      <c r="AV604" s="11" t="s">
        <v>81</v>
      </c>
      <c r="AW604" s="11" t="s">
        <v>37</v>
      </c>
      <c r="AX604" s="11" t="s">
        <v>80</v>
      </c>
      <c r="AY604" s="168" t="s">
        <v>118</v>
      </c>
    </row>
    <row r="605" spans="2:65" s="1" customFormat="1" ht="31.5" customHeight="1">
      <c r="B605" s="154"/>
      <c r="C605" s="155" t="s">
        <v>1076</v>
      </c>
      <c r="D605" s="155" t="s">
        <v>120</v>
      </c>
      <c r="E605" s="156" t="s">
        <v>1077</v>
      </c>
      <c r="F605" s="157" t="s">
        <v>1078</v>
      </c>
      <c r="G605" s="158" t="s">
        <v>124</v>
      </c>
      <c r="H605" s="159">
        <v>1.5</v>
      </c>
      <c r="I605" s="160"/>
      <c r="J605" s="160">
        <f>ROUND(I605*H605,2)</f>
        <v>0</v>
      </c>
      <c r="K605" s="157" t="s">
        <v>122</v>
      </c>
      <c r="L605" s="38"/>
      <c r="M605" s="161" t="s">
        <v>5</v>
      </c>
      <c r="N605" s="162" t="s">
        <v>45</v>
      </c>
      <c r="O605" s="163">
        <v>0.20399999999999999</v>
      </c>
      <c r="P605" s="163">
        <f>O605*H605</f>
        <v>0.30599999999999999</v>
      </c>
      <c r="Q605" s="163">
        <v>7.7999999999999999E-4</v>
      </c>
      <c r="R605" s="163">
        <f>Q605*H605</f>
        <v>1.17E-3</v>
      </c>
      <c r="S605" s="163">
        <v>0</v>
      </c>
      <c r="T605" s="164">
        <f>S605*H605</f>
        <v>0</v>
      </c>
      <c r="AR605" s="23" t="s">
        <v>263</v>
      </c>
      <c r="AT605" s="23" t="s">
        <v>120</v>
      </c>
      <c r="AU605" s="23" t="s">
        <v>81</v>
      </c>
      <c r="AY605" s="23" t="s">
        <v>118</v>
      </c>
      <c r="BE605" s="165">
        <f>IF(N605="základní",J605,0)</f>
        <v>0</v>
      </c>
      <c r="BF605" s="165">
        <f>IF(N605="snížená",J605,0)</f>
        <v>0</v>
      </c>
      <c r="BG605" s="165">
        <f>IF(N605="zákl. přenesená",J605,0)</f>
        <v>0</v>
      </c>
      <c r="BH605" s="165">
        <f>IF(N605="sníž. přenesená",J605,0)</f>
        <v>0</v>
      </c>
      <c r="BI605" s="165">
        <f>IF(N605="nulová",J605,0)</f>
        <v>0</v>
      </c>
      <c r="BJ605" s="23" t="s">
        <v>80</v>
      </c>
      <c r="BK605" s="165">
        <f>ROUND(I605*H605,2)</f>
        <v>0</v>
      </c>
      <c r="BL605" s="23" t="s">
        <v>263</v>
      </c>
      <c r="BM605" s="23" t="s">
        <v>1079</v>
      </c>
    </row>
    <row r="606" spans="2:65" s="1" customFormat="1" ht="22.5" customHeight="1">
      <c r="B606" s="154"/>
      <c r="C606" s="200" t="s">
        <v>1080</v>
      </c>
      <c r="D606" s="200" t="s">
        <v>277</v>
      </c>
      <c r="E606" s="201" t="s">
        <v>1081</v>
      </c>
      <c r="F606" s="202" t="s">
        <v>1082</v>
      </c>
      <c r="G606" s="203" t="s">
        <v>126</v>
      </c>
      <c r="H606" s="204">
        <v>29.085999999999999</v>
      </c>
      <c r="I606" s="205"/>
      <c r="J606" s="205">
        <f>ROUND(I606*H606,2)</f>
        <v>0</v>
      </c>
      <c r="K606" s="202" t="s">
        <v>122</v>
      </c>
      <c r="L606" s="206"/>
      <c r="M606" s="207" t="s">
        <v>5</v>
      </c>
      <c r="N606" s="208" t="s">
        <v>45</v>
      </c>
      <c r="O606" s="163">
        <v>0</v>
      </c>
      <c r="P606" s="163">
        <f>O606*H606</f>
        <v>0</v>
      </c>
      <c r="Q606" s="163">
        <v>1.55E-2</v>
      </c>
      <c r="R606" s="163">
        <f>Q606*H606</f>
        <v>0.45083299999999998</v>
      </c>
      <c r="S606" s="163">
        <v>0</v>
      </c>
      <c r="T606" s="164">
        <f>S606*H606</f>
        <v>0</v>
      </c>
      <c r="AR606" s="23" t="s">
        <v>353</v>
      </c>
      <c r="AT606" s="23" t="s">
        <v>277</v>
      </c>
      <c r="AU606" s="23" t="s">
        <v>81</v>
      </c>
      <c r="AY606" s="23" t="s">
        <v>118</v>
      </c>
      <c r="BE606" s="165">
        <f>IF(N606="základní",J606,0)</f>
        <v>0</v>
      </c>
      <c r="BF606" s="165">
        <f>IF(N606="snížená",J606,0)</f>
        <v>0</v>
      </c>
      <c r="BG606" s="165">
        <f>IF(N606="zákl. přenesená",J606,0)</f>
        <v>0</v>
      </c>
      <c r="BH606" s="165">
        <f>IF(N606="sníž. přenesená",J606,0)</f>
        <v>0</v>
      </c>
      <c r="BI606" s="165">
        <f>IF(N606="nulová",J606,0)</f>
        <v>0</v>
      </c>
      <c r="BJ606" s="23" t="s">
        <v>80</v>
      </c>
      <c r="BK606" s="165">
        <f>ROUND(I606*H606,2)</f>
        <v>0</v>
      </c>
      <c r="BL606" s="23" t="s">
        <v>263</v>
      </c>
      <c r="BM606" s="23" t="s">
        <v>1083</v>
      </c>
    </row>
    <row r="607" spans="2:65" s="13" customFormat="1">
      <c r="B607" s="186"/>
      <c r="D607" s="167" t="s">
        <v>127</v>
      </c>
      <c r="E607" s="187" t="s">
        <v>5</v>
      </c>
      <c r="F607" s="188" t="s">
        <v>345</v>
      </c>
      <c r="H607" s="189" t="s">
        <v>5</v>
      </c>
      <c r="L607" s="186"/>
      <c r="M607" s="190"/>
      <c r="N607" s="191"/>
      <c r="O607" s="191"/>
      <c r="P607" s="191"/>
      <c r="Q607" s="191"/>
      <c r="R607" s="191"/>
      <c r="S607" s="191"/>
      <c r="T607" s="192"/>
      <c r="AT607" s="189" t="s">
        <v>127</v>
      </c>
      <c r="AU607" s="189" t="s">
        <v>81</v>
      </c>
      <c r="AV607" s="13" t="s">
        <v>80</v>
      </c>
      <c r="AW607" s="13" t="s">
        <v>37</v>
      </c>
      <c r="AX607" s="13" t="s">
        <v>74</v>
      </c>
      <c r="AY607" s="189" t="s">
        <v>118</v>
      </c>
    </row>
    <row r="608" spans="2:65" s="11" customFormat="1">
      <c r="B608" s="166"/>
      <c r="D608" s="167" t="s">
        <v>127</v>
      </c>
      <c r="E608" s="168" t="s">
        <v>5</v>
      </c>
      <c r="F608" s="169" t="s">
        <v>1070</v>
      </c>
      <c r="H608" s="170">
        <v>26.292000000000002</v>
      </c>
      <c r="L608" s="166"/>
      <c r="M608" s="171"/>
      <c r="N608" s="172"/>
      <c r="O608" s="172"/>
      <c r="P608" s="172"/>
      <c r="Q608" s="172"/>
      <c r="R608" s="172"/>
      <c r="S608" s="172"/>
      <c r="T608" s="173"/>
      <c r="AT608" s="168" t="s">
        <v>127</v>
      </c>
      <c r="AU608" s="168" t="s">
        <v>81</v>
      </c>
      <c r="AV608" s="11" t="s">
        <v>81</v>
      </c>
      <c r="AW608" s="11" t="s">
        <v>37</v>
      </c>
      <c r="AX608" s="11" t="s">
        <v>74</v>
      </c>
      <c r="AY608" s="168" t="s">
        <v>118</v>
      </c>
    </row>
    <row r="609" spans="2:65" s="11" customFormat="1">
      <c r="B609" s="166"/>
      <c r="D609" s="167" t="s">
        <v>127</v>
      </c>
      <c r="E609" s="168" t="s">
        <v>5</v>
      </c>
      <c r="F609" s="169" t="s">
        <v>1071</v>
      </c>
      <c r="H609" s="170">
        <v>0.15</v>
      </c>
      <c r="L609" s="166"/>
      <c r="M609" s="171"/>
      <c r="N609" s="172"/>
      <c r="O609" s="172"/>
      <c r="P609" s="172"/>
      <c r="Q609" s="172"/>
      <c r="R609" s="172"/>
      <c r="S609" s="172"/>
      <c r="T609" s="173"/>
      <c r="AT609" s="168" t="s">
        <v>127</v>
      </c>
      <c r="AU609" s="168" t="s">
        <v>81</v>
      </c>
      <c r="AV609" s="11" t="s">
        <v>81</v>
      </c>
      <c r="AW609" s="11" t="s">
        <v>37</v>
      </c>
      <c r="AX609" s="11" t="s">
        <v>74</v>
      </c>
      <c r="AY609" s="168" t="s">
        <v>118</v>
      </c>
    </row>
    <row r="610" spans="2:65" s="12" customFormat="1">
      <c r="B610" s="174"/>
      <c r="D610" s="167" t="s">
        <v>127</v>
      </c>
      <c r="E610" s="193" t="s">
        <v>5</v>
      </c>
      <c r="F610" s="194" t="s">
        <v>128</v>
      </c>
      <c r="H610" s="195">
        <v>26.442</v>
      </c>
      <c r="L610" s="174"/>
      <c r="M610" s="179"/>
      <c r="N610" s="180"/>
      <c r="O610" s="180"/>
      <c r="P610" s="180"/>
      <c r="Q610" s="180"/>
      <c r="R610" s="180"/>
      <c r="S610" s="180"/>
      <c r="T610" s="181"/>
      <c r="AT610" s="182" t="s">
        <v>127</v>
      </c>
      <c r="AU610" s="182" t="s">
        <v>81</v>
      </c>
      <c r="AV610" s="12" t="s">
        <v>123</v>
      </c>
      <c r="AW610" s="12" t="s">
        <v>37</v>
      </c>
      <c r="AX610" s="12" t="s">
        <v>80</v>
      </c>
      <c r="AY610" s="182" t="s">
        <v>118</v>
      </c>
    </row>
    <row r="611" spans="2:65" s="11" customFormat="1">
      <c r="B611" s="166"/>
      <c r="D611" s="175" t="s">
        <v>127</v>
      </c>
      <c r="F611" s="184" t="s">
        <v>1084</v>
      </c>
      <c r="H611" s="185">
        <v>29.085999999999999</v>
      </c>
      <c r="L611" s="166"/>
      <c r="M611" s="171"/>
      <c r="N611" s="172"/>
      <c r="O611" s="172"/>
      <c r="P611" s="172"/>
      <c r="Q611" s="172"/>
      <c r="R611" s="172"/>
      <c r="S611" s="172"/>
      <c r="T611" s="173"/>
      <c r="AT611" s="168" t="s">
        <v>127</v>
      </c>
      <c r="AU611" s="168" t="s">
        <v>81</v>
      </c>
      <c r="AV611" s="11" t="s">
        <v>81</v>
      </c>
      <c r="AW611" s="11" t="s">
        <v>6</v>
      </c>
      <c r="AX611" s="11" t="s">
        <v>80</v>
      </c>
      <c r="AY611" s="168" t="s">
        <v>118</v>
      </c>
    </row>
    <row r="612" spans="2:65" s="1" customFormat="1" ht="31.5" customHeight="1">
      <c r="B612" s="154"/>
      <c r="C612" s="155" t="s">
        <v>1085</v>
      </c>
      <c r="D612" s="155" t="s">
        <v>120</v>
      </c>
      <c r="E612" s="156" t="s">
        <v>1086</v>
      </c>
      <c r="F612" s="157" t="s">
        <v>1087</v>
      </c>
      <c r="G612" s="158" t="s">
        <v>753</v>
      </c>
      <c r="H612" s="159">
        <v>179.477</v>
      </c>
      <c r="I612" s="160"/>
      <c r="J612" s="160">
        <f>ROUND(I612*H612,2)</f>
        <v>0</v>
      </c>
      <c r="K612" s="157" t="s">
        <v>122</v>
      </c>
      <c r="L612" s="38"/>
      <c r="M612" s="161" t="s">
        <v>5</v>
      </c>
      <c r="N612" s="162" t="s">
        <v>45</v>
      </c>
      <c r="O612" s="163">
        <v>0</v>
      </c>
      <c r="P612" s="163">
        <f>O612*H612</f>
        <v>0</v>
      </c>
      <c r="Q612" s="163">
        <v>0</v>
      </c>
      <c r="R612" s="163">
        <f>Q612*H612</f>
        <v>0</v>
      </c>
      <c r="S612" s="163">
        <v>0</v>
      </c>
      <c r="T612" s="164">
        <f>S612*H612</f>
        <v>0</v>
      </c>
      <c r="AR612" s="23" t="s">
        <v>263</v>
      </c>
      <c r="AT612" s="23" t="s">
        <v>120</v>
      </c>
      <c r="AU612" s="23" t="s">
        <v>81</v>
      </c>
      <c r="AY612" s="23" t="s">
        <v>118</v>
      </c>
      <c r="BE612" s="165">
        <f>IF(N612="základní",J612,0)</f>
        <v>0</v>
      </c>
      <c r="BF612" s="165">
        <f>IF(N612="snížená",J612,0)</f>
        <v>0</v>
      </c>
      <c r="BG612" s="165">
        <f>IF(N612="zákl. přenesená",J612,0)</f>
        <v>0</v>
      </c>
      <c r="BH612" s="165">
        <f>IF(N612="sníž. přenesená",J612,0)</f>
        <v>0</v>
      </c>
      <c r="BI612" s="165">
        <f>IF(N612="nulová",J612,0)</f>
        <v>0</v>
      </c>
      <c r="BJ612" s="23" t="s">
        <v>80</v>
      </c>
      <c r="BK612" s="165">
        <f>ROUND(I612*H612,2)</f>
        <v>0</v>
      </c>
      <c r="BL612" s="23" t="s">
        <v>263</v>
      </c>
      <c r="BM612" s="23" t="s">
        <v>1088</v>
      </c>
    </row>
    <row r="613" spans="2:65" s="10" customFormat="1" ht="29.85" customHeight="1">
      <c r="B613" s="141"/>
      <c r="D613" s="151" t="s">
        <v>73</v>
      </c>
      <c r="E613" s="152" t="s">
        <v>1089</v>
      </c>
      <c r="F613" s="152" t="s">
        <v>1090</v>
      </c>
      <c r="J613" s="153">
        <f>BK613</f>
        <v>0</v>
      </c>
      <c r="L613" s="141"/>
      <c r="M613" s="145"/>
      <c r="N613" s="146"/>
      <c r="O613" s="146"/>
      <c r="P613" s="147">
        <f>SUM(P614:P632)</f>
        <v>17.467680999999999</v>
      </c>
      <c r="Q613" s="146"/>
      <c r="R613" s="147">
        <f>SUM(R614:R632)</f>
        <v>8.2716669999999992E-2</v>
      </c>
      <c r="S613" s="146"/>
      <c r="T613" s="148">
        <f>SUM(T614:T632)</f>
        <v>0</v>
      </c>
      <c r="AR613" s="142" t="s">
        <v>81</v>
      </c>
      <c r="AT613" s="149" t="s">
        <v>73</v>
      </c>
      <c r="AU613" s="149" t="s">
        <v>80</v>
      </c>
      <c r="AY613" s="142" t="s">
        <v>118</v>
      </c>
      <c r="BK613" s="150">
        <f>SUM(BK614:BK632)</f>
        <v>0</v>
      </c>
    </row>
    <row r="614" spans="2:65" s="1" customFormat="1" ht="22.5" customHeight="1">
      <c r="B614" s="154"/>
      <c r="C614" s="155" t="s">
        <v>1091</v>
      </c>
      <c r="D614" s="155" t="s">
        <v>120</v>
      </c>
      <c r="E614" s="156" t="s">
        <v>1092</v>
      </c>
      <c r="F614" s="157" t="s">
        <v>1093</v>
      </c>
      <c r="G614" s="158" t="s">
        <v>126</v>
      </c>
      <c r="H614" s="159">
        <v>15.217000000000001</v>
      </c>
      <c r="I614" s="160"/>
      <c r="J614" s="160">
        <f>ROUND(I614*H614,2)</f>
        <v>0</v>
      </c>
      <c r="K614" s="157" t="s">
        <v>122</v>
      </c>
      <c r="L614" s="38"/>
      <c r="M614" s="161" t="s">
        <v>5</v>
      </c>
      <c r="N614" s="162" t="s">
        <v>45</v>
      </c>
      <c r="O614" s="163">
        <v>0.155</v>
      </c>
      <c r="P614" s="163">
        <f>O614*H614</f>
        <v>2.358635</v>
      </c>
      <c r="Q614" s="163">
        <v>1.7000000000000001E-4</v>
      </c>
      <c r="R614" s="163">
        <f>Q614*H614</f>
        <v>2.5868900000000001E-3</v>
      </c>
      <c r="S614" s="163">
        <v>0</v>
      </c>
      <c r="T614" s="164">
        <f>S614*H614</f>
        <v>0</v>
      </c>
      <c r="AR614" s="23" t="s">
        <v>263</v>
      </c>
      <c r="AT614" s="23" t="s">
        <v>120</v>
      </c>
      <c r="AU614" s="23" t="s">
        <v>81</v>
      </c>
      <c r="AY614" s="23" t="s">
        <v>118</v>
      </c>
      <c r="BE614" s="165">
        <f>IF(N614="základní",J614,0)</f>
        <v>0</v>
      </c>
      <c r="BF614" s="165">
        <f>IF(N614="snížená",J614,0)</f>
        <v>0</v>
      </c>
      <c r="BG614" s="165">
        <f>IF(N614="zákl. přenesená",J614,0)</f>
        <v>0</v>
      </c>
      <c r="BH614" s="165">
        <f>IF(N614="sníž. přenesená",J614,0)</f>
        <v>0</v>
      </c>
      <c r="BI614" s="165">
        <f>IF(N614="nulová",J614,0)</f>
        <v>0</v>
      </c>
      <c r="BJ614" s="23" t="s">
        <v>80</v>
      </c>
      <c r="BK614" s="165">
        <f>ROUND(I614*H614,2)</f>
        <v>0</v>
      </c>
      <c r="BL614" s="23" t="s">
        <v>263</v>
      </c>
      <c r="BM614" s="23" t="s">
        <v>1094</v>
      </c>
    </row>
    <row r="615" spans="2:65" s="13" customFormat="1">
      <c r="B615" s="186"/>
      <c r="D615" s="167" t="s">
        <v>127</v>
      </c>
      <c r="E615" s="187" t="s">
        <v>5</v>
      </c>
      <c r="F615" s="188" t="s">
        <v>569</v>
      </c>
      <c r="H615" s="189" t="s">
        <v>5</v>
      </c>
      <c r="L615" s="186"/>
      <c r="M615" s="190"/>
      <c r="N615" s="191"/>
      <c r="O615" s="191"/>
      <c r="P615" s="191"/>
      <c r="Q615" s="191"/>
      <c r="R615" s="191"/>
      <c r="S615" s="191"/>
      <c r="T615" s="192"/>
      <c r="AT615" s="189" t="s">
        <v>127</v>
      </c>
      <c r="AU615" s="189" t="s">
        <v>81</v>
      </c>
      <c r="AV615" s="13" t="s">
        <v>80</v>
      </c>
      <c r="AW615" s="13" t="s">
        <v>37</v>
      </c>
      <c r="AX615" s="13" t="s">
        <v>74</v>
      </c>
      <c r="AY615" s="189" t="s">
        <v>118</v>
      </c>
    </row>
    <row r="616" spans="2:65" s="13" customFormat="1">
      <c r="B616" s="186"/>
      <c r="D616" s="167" t="s">
        <v>127</v>
      </c>
      <c r="E616" s="187" t="s">
        <v>5</v>
      </c>
      <c r="F616" s="188" t="s">
        <v>1095</v>
      </c>
      <c r="H616" s="189" t="s">
        <v>5</v>
      </c>
      <c r="L616" s="186"/>
      <c r="M616" s="190"/>
      <c r="N616" s="191"/>
      <c r="O616" s="191"/>
      <c r="P616" s="191"/>
      <c r="Q616" s="191"/>
      <c r="R616" s="191"/>
      <c r="S616" s="191"/>
      <c r="T616" s="192"/>
      <c r="AT616" s="189" t="s">
        <v>127</v>
      </c>
      <c r="AU616" s="189" t="s">
        <v>81</v>
      </c>
      <c r="AV616" s="13" t="s">
        <v>80</v>
      </c>
      <c r="AW616" s="13" t="s">
        <v>37</v>
      </c>
      <c r="AX616" s="13" t="s">
        <v>74</v>
      </c>
      <c r="AY616" s="189" t="s">
        <v>118</v>
      </c>
    </row>
    <row r="617" spans="2:65" s="11" customFormat="1">
      <c r="B617" s="166"/>
      <c r="D617" s="167" t="s">
        <v>127</v>
      </c>
      <c r="E617" s="168" t="s">
        <v>5</v>
      </c>
      <c r="F617" s="169" t="s">
        <v>948</v>
      </c>
      <c r="H617" s="170">
        <v>12.773</v>
      </c>
      <c r="L617" s="166"/>
      <c r="M617" s="171"/>
      <c r="N617" s="172"/>
      <c r="O617" s="172"/>
      <c r="P617" s="172"/>
      <c r="Q617" s="172"/>
      <c r="R617" s="172"/>
      <c r="S617" s="172"/>
      <c r="T617" s="173"/>
      <c r="AT617" s="168" t="s">
        <v>127</v>
      </c>
      <c r="AU617" s="168" t="s">
        <v>81</v>
      </c>
      <c r="AV617" s="11" t="s">
        <v>81</v>
      </c>
      <c r="AW617" s="11" t="s">
        <v>37</v>
      </c>
      <c r="AX617" s="11" t="s">
        <v>74</v>
      </c>
      <c r="AY617" s="168" t="s">
        <v>118</v>
      </c>
    </row>
    <row r="618" spans="2:65" s="11" customFormat="1">
      <c r="B618" s="166"/>
      <c r="D618" s="167" t="s">
        <v>127</v>
      </c>
      <c r="E618" s="168" t="s">
        <v>5</v>
      </c>
      <c r="F618" s="169" t="s">
        <v>953</v>
      </c>
      <c r="H618" s="170">
        <v>2.444</v>
      </c>
      <c r="L618" s="166"/>
      <c r="M618" s="171"/>
      <c r="N618" s="172"/>
      <c r="O618" s="172"/>
      <c r="P618" s="172"/>
      <c r="Q618" s="172"/>
      <c r="R618" s="172"/>
      <c r="S618" s="172"/>
      <c r="T618" s="173"/>
      <c r="AT618" s="168" t="s">
        <v>127</v>
      </c>
      <c r="AU618" s="168" t="s">
        <v>81</v>
      </c>
      <c r="AV618" s="11" t="s">
        <v>81</v>
      </c>
      <c r="AW618" s="11" t="s">
        <v>37</v>
      </c>
      <c r="AX618" s="11" t="s">
        <v>74</v>
      </c>
      <c r="AY618" s="168" t="s">
        <v>118</v>
      </c>
    </row>
    <row r="619" spans="2:65" s="12" customFormat="1">
      <c r="B619" s="174"/>
      <c r="D619" s="175" t="s">
        <v>127</v>
      </c>
      <c r="E619" s="176" t="s">
        <v>5</v>
      </c>
      <c r="F619" s="177" t="s">
        <v>128</v>
      </c>
      <c r="H619" s="178">
        <v>15.217000000000001</v>
      </c>
      <c r="L619" s="174"/>
      <c r="M619" s="179"/>
      <c r="N619" s="180"/>
      <c r="O619" s="180"/>
      <c r="P619" s="180"/>
      <c r="Q619" s="180"/>
      <c r="R619" s="180"/>
      <c r="S619" s="180"/>
      <c r="T619" s="181"/>
      <c r="AT619" s="182" t="s">
        <v>127</v>
      </c>
      <c r="AU619" s="182" t="s">
        <v>81</v>
      </c>
      <c r="AV619" s="12" t="s">
        <v>123</v>
      </c>
      <c r="AW619" s="12" t="s">
        <v>37</v>
      </c>
      <c r="AX619" s="12" t="s">
        <v>80</v>
      </c>
      <c r="AY619" s="182" t="s">
        <v>118</v>
      </c>
    </row>
    <row r="620" spans="2:65" s="1" customFormat="1" ht="22.5" customHeight="1">
      <c r="B620" s="154"/>
      <c r="C620" s="155" t="s">
        <v>1096</v>
      </c>
      <c r="D620" s="155" t="s">
        <v>120</v>
      </c>
      <c r="E620" s="156" t="s">
        <v>1097</v>
      </c>
      <c r="F620" s="157" t="s">
        <v>1098</v>
      </c>
      <c r="G620" s="158" t="s">
        <v>126</v>
      </c>
      <c r="H620" s="159">
        <v>30.434000000000001</v>
      </c>
      <c r="I620" s="160"/>
      <c r="J620" s="160">
        <f>ROUND(I620*H620,2)</f>
        <v>0</v>
      </c>
      <c r="K620" s="157" t="s">
        <v>122</v>
      </c>
      <c r="L620" s="38"/>
      <c r="M620" s="161" t="s">
        <v>5</v>
      </c>
      <c r="N620" s="162" t="s">
        <v>45</v>
      </c>
      <c r="O620" s="163">
        <v>0.159</v>
      </c>
      <c r="P620" s="163">
        <f>O620*H620</f>
        <v>4.8390060000000004</v>
      </c>
      <c r="Q620" s="163">
        <v>1.7000000000000001E-4</v>
      </c>
      <c r="R620" s="163">
        <f>Q620*H620</f>
        <v>5.1737800000000002E-3</v>
      </c>
      <c r="S620" s="163">
        <v>0</v>
      </c>
      <c r="T620" s="164">
        <f>S620*H620</f>
        <v>0</v>
      </c>
      <c r="AR620" s="23" t="s">
        <v>263</v>
      </c>
      <c r="AT620" s="23" t="s">
        <v>120</v>
      </c>
      <c r="AU620" s="23" t="s">
        <v>81</v>
      </c>
      <c r="AY620" s="23" t="s">
        <v>118</v>
      </c>
      <c r="BE620" s="165">
        <f>IF(N620="základní",J620,0)</f>
        <v>0</v>
      </c>
      <c r="BF620" s="165">
        <f>IF(N620="snížená",J620,0)</f>
        <v>0</v>
      </c>
      <c r="BG620" s="165">
        <f>IF(N620="zákl. přenesená",J620,0)</f>
        <v>0</v>
      </c>
      <c r="BH620" s="165">
        <f>IF(N620="sníž. přenesená",J620,0)</f>
        <v>0</v>
      </c>
      <c r="BI620" s="165">
        <f>IF(N620="nulová",J620,0)</f>
        <v>0</v>
      </c>
      <c r="BJ620" s="23" t="s">
        <v>80</v>
      </c>
      <c r="BK620" s="165">
        <f>ROUND(I620*H620,2)</f>
        <v>0</v>
      </c>
      <c r="BL620" s="23" t="s">
        <v>263</v>
      </c>
      <c r="BM620" s="23" t="s">
        <v>1099</v>
      </c>
    </row>
    <row r="621" spans="2:65" s="11" customFormat="1">
      <c r="B621" s="166"/>
      <c r="D621" s="175" t="s">
        <v>127</v>
      </c>
      <c r="F621" s="184" t="s">
        <v>1100</v>
      </c>
      <c r="H621" s="185">
        <v>30.434000000000001</v>
      </c>
      <c r="L621" s="166"/>
      <c r="M621" s="171"/>
      <c r="N621" s="172"/>
      <c r="O621" s="172"/>
      <c r="P621" s="172"/>
      <c r="Q621" s="172"/>
      <c r="R621" s="172"/>
      <c r="S621" s="172"/>
      <c r="T621" s="173"/>
      <c r="AT621" s="168" t="s">
        <v>127</v>
      </c>
      <c r="AU621" s="168" t="s">
        <v>81</v>
      </c>
      <c r="AV621" s="11" t="s">
        <v>81</v>
      </c>
      <c r="AW621" s="11" t="s">
        <v>6</v>
      </c>
      <c r="AX621" s="11" t="s">
        <v>80</v>
      </c>
      <c r="AY621" s="168" t="s">
        <v>118</v>
      </c>
    </row>
    <row r="622" spans="2:65" s="1" customFormat="1" ht="22.5" customHeight="1">
      <c r="B622" s="154"/>
      <c r="C622" s="155" t="s">
        <v>1101</v>
      </c>
      <c r="D622" s="155" t="s">
        <v>120</v>
      </c>
      <c r="E622" s="156" t="s">
        <v>1102</v>
      </c>
      <c r="F622" s="157" t="s">
        <v>1103</v>
      </c>
      <c r="G622" s="158" t="s">
        <v>126</v>
      </c>
      <c r="H622" s="159">
        <v>21.06</v>
      </c>
      <c r="I622" s="160"/>
      <c r="J622" s="160">
        <f>ROUND(I622*H622,2)</f>
        <v>0</v>
      </c>
      <c r="K622" s="157" t="s">
        <v>122</v>
      </c>
      <c r="L622" s="38"/>
      <c r="M622" s="161" t="s">
        <v>5</v>
      </c>
      <c r="N622" s="162" t="s">
        <v>45</v>
      </c>
      <c r="O622" s="163">
        <v>0.01</v>
      </c>
      <c r="P622" s="163">
        <f>O622*H622</f>
        <v>0.21059999999999998</v>
      </c>
      <c r="Q622" s="163">
        <v>0</v>
      </c>
      <c r="R622" s="163">
        <f>Q622*H622</f>
        <v>0</v>
      </c>
      <c r="S622" s="163">
        <v>0</v>
      </c>
      <c r="T622" s="164">
        <f>S622*H622</f>
        <v>0</v>
      </c>
      <c r="AR622" s="23" t="s">
        <v>263</v>
      </c>
      <c r="AT622" s="23" t="s">
        <v>120</v>
      </c>
      <c r="AU622" s="23" t="s">
        <v>81</v>
      </c>
      <c r="AY622" s="23" t="s">
        <v>118</v>
      </c>
      <c r="BE622" s="165">
        <f>IF(N622="základní",J622,0)</f>
        <v>0</v>
      </c>
      <c r="BF622" s="165">
        <f>IF(N622="snížená",J622,0)</f>
        <v>0</v>
      </c>
      <c r="BG622" s="165">
        <f>IF(N622="zákl. přenesená",J622,0)</f>
        <v>0</v>
      </c>
      <c r="BH622" s="165">
        <f>IF(N622="sníž. přenesená",J622,0)</f>
        <v>0</v>
      </c>
      <c r="BI622" s="165">
        <f>IF(N622="nulová",J622,0)</f>
        <v>0</v>
      </c>
      <c r="BJ622" s="23" t="s">
        <v>80</v>
      </c>
      <c r="BK622" s="165">
        <f>ROUND(I622*H622,2)</f>
        <v>0</v>
      </c>
      <c r="BL622" s="23" t="s">
        <v>263</v>
      </c>
      <c r="BM622" s="23" t="s">
        <v>1104</v>
      </c>
    </row>
    <row r="623" spans="2:65" s="1" customFormat="1" ht="22.5" customHeight="1">
      <c r="B623" s="154"/>
      <c r="C623" s="155" t="s">
        <v>1105</v>
      </c>
      <c r="D623" s="155" t="s">
        <v>120</v>
      </c>
      <c r="E623" s="156" t="s">
        <v>1106</v>
      </c>
      <c r="F623" s="157" t="s">
        <v>1107</v>
      </c>
      <c r="G623" s="158" t="s">
        <v>126</v>
      </c>
      <c r="H623" s="159">
        <v>21.06</v>
      </c>
      <c r="I623" s="160"/>
      <c r="J623" s="160">
        <f>ROUND(I623*H623,2)</f>
        <v>0</v>
      </c>
      <c r="K623" s="157" t="s">
        <v>122</v>
      </c>
      <c r="L623" s="38"/>
      <c r="M623" s="161" t="s">
        <v>5</v>
      </c>
      <c r="N623" s="162" t="s">
        <v>45</v>
      </c>
      <c r="O623" s="163">
        <v>3.2000000000000001E-2</v>
      </c>
      <c r="P623" s="163">
        <f>O623*H623</f>
        <v>0.67391999999999996</v>
      </c>
      <c r="Q623" s="163">
        <v>0</v>
      </c>
      <c r="R623" s="163">
        <f>Q623*H623</f>
        <v>0</v>
      </c>
      <c r="S623" s="163">
        <v>0</v>
      </c>
      <c r="T623" s="164">
        <f>S623*H623</f>
        <v>0</v>
      </c>
      <c r="AR623" s="23" t="s">
        <v>263</v>
      </c>
      <c r="AT623" s="23" t="s">
        <v>120</v>
      </c>
      <c r="AU623" s="23" t="s">
        <v>81</v>
      </c>
      <c r="AY623" s="23" t="s">
        <v>118</v>
      </c>
      <c r="BE623" s="165">
        <f>IF(N623="základní",J623,0)</f>
        <v>0</v>
      </c>
      <c r="BF623" s="165">
        <f>IF(N623="snížená",J623,0)</f>
        <v>0</v>
      </c>
      <c r="BG623" s="165">
        <f>IF(N623="zákl. přenesená",J623,0)</f>
        <v>0</v>
      </c>
      <c r="BH623" s="165">
        <f>IF(N623="sníž. přenesená",J623,0)</f>
        <v>0</v>
      </c>
      <c r="BI623" s="165">
        <f>IF(N623="nulová",J623,0)</f>
        <v>0</v>
      </c>
      <c r="BJ623" s="23" t="s">
        <v>80</v>
      </c>
      <c r="BK623" s="165">
        <f>ROUND(I623*H623,2)</f>
        <v>0</v>
      </c>
      <c r="BL623" s="23" t="s">
        <v>263</v>
      </c>
      <c r="BM623" s="23" t="s">
        <v>1108</v>
      </c>
    </row>
    <row r="624" spans="2:65" s="13" customFormat="1">
      <c r="B624" s="186"/>
      <c r="D624" s="167" t="s">
        <v>127</v>
      </c>
      <c r="E624" s="187" t="s">
        <v>5</v>
      </c>
      <c r="F624" s="188" t="s">
        <v>345</v>
      </c>
      <c r="H624" s="189" t="s">
        <v>5</v>
      </c>
      <c r="L624" s="186"/>
      <c r="M624" s="190"/>
      <c r="N624" s="191"/>
      <c r="O624" s="191"/>
      <c r="P624" s="191"/>
      <c r="Q624" s="191"/>
      <c r="R624" s="191"/>
      <c r="S624" s="191"/>
      <c r="T624" s="192"/>
      <c r="AT624" s="189" t="s">
        <v>127</v>
      </c>
      <c r="AU624" s="189" t="s">
        <v>81</v>
      </c>
      <c r="AV624" s="13" t="s">
        <v>80</v>
      </c>
      <c r="AW624" s="13" t="s">
        <v>37</v>
      </c>
      <c r="AX624" s="13" t="s">
        <v>74</v>
      </c>
      <c r="AY624" s="189" t="s">
        <v>118</v>
      </c>
    </row>
    <row r="625" spans="2:65" s="11" customFormat="1">
      <c r="B625" s="166"/>
      <c r="D625" s="175" t="s">
        <v>127</v>
      </c>
      <c r="E625" s="183" t="s">
        <v>5</v>
      </c>
      <c r="F625" s="184" t="s">
        <v>1109</v>
      </c>
      <c r="H625" s="185">
        <v>21.06</v>
      </c>
      <c r="L625" s="166"/>
      <c r="M625" s="171"/>
      <c r="N625" s="172"/>
      <c r="O625" s="172"/>
      <c r="P625" s="172"/>
      <c r="Q625" s="172"/>
      <c r="R625" s="172"/>
      <c r="S625" s="172"/>
      <c r="T625" s="173"/>
      <c r="AT625" s="168" t="s">
        <v>127</v>
      </c>
      <c r="AU625" s="168" t="s">
        <v>81</v>
      </c>
      <c r="AV625" s="11" t="s">
        <v>81</v>
      </c>
      <c r="AW625" s="11" t="s">
        <v>37</v>
      </c>
      <c r="AX625" s="11" t="s">
        <v>80</v>
      </c>
      <c r="AY625" s="168" t="s">
        <v>118</v>
      </c>
    </row>
    <row r="626" spans="2:65" s="1" customFormat="1" ht="31.5" customHeight="1">
      <c r="B626" s="154"/>
      <c r="C626" s="155" t="s">
        <v>1110</v>
      </c>
      <c r="D626" s="155" t="s">
        <v>120</v>
      </c>
      <c r="E626" s="156" t="s">
        <v>1111</v>
      </c>
      <c r="F626" s="157" t="s">
        <v>1112</v>
      </c>
      <c r="G626" s="158" t="s">
        <v>126</v>
      </c>
      <c r="H626" s="159">
        <v>23.48</v>
      </c>
      <c r="I626" s="160"/>
      <c r="J626" s="160">
        <f>ROUND(I626*H626,2)</f>
        <v>0</v>
      </c>
      <c r="K626" s="157" t="s">
        <v>122</v>
      </c>
      <c r="L626" s="38"/>
      <c r="M626" s="161" t="s">
        <v>5</v>
      </c>
      <c r="N626" s="162" t="s">
        <v>45</v>
      </c>
      <c r="O626" s="163">
        <v>0.108</v>
      </c>
      <c r="P626" s="163">
        <f>O626*H626</f>
        <v>2.5358399999999999</v>
      </c>
      <c r="Q626" s="163">
        <v>2.9E-4</v>
      </c>
      <c r="R626" s="163">
        <f>Q626*H626</f>
        <v>6.8092000000000005E-3</v>
      </c>
      <c r="S626" s="163">
        <v>0</v>
      </c>
      <c r="T626" s="164">
        <f>S626*H626</f>
        <v>0</v>
      </c>
      <c r="AR626" s="23" t="s">
        <v>263</v>
      </c>
      <c r="AT626" s="23" t="s">
        <v>120</v>
      </c>
      <c r="AU626" s="23" t="s">
        <v>81</v>
      </c>
      <c r="AY626" s="23" t="s">
        <v>118</v>
      </c>
      <c r="BE626" s="165">
        <f>IF(N626="základní",J626,0)</f>
        <v>0</v>
      </c>
      <c r="BF626" s="165">
        <f>IF(N626="snížená",J626,0)</f>
        <v>0</v>
      </c>
      <c r="BG626" s="165">
        <f>IF(N626="zákl. přenesená",J626,0)</f>
        <v>0</v>
      </c>
      <c r="BH626" s="165">
        <f>IF(N626="sníž. přenesená",J626,0)</f>
        <v>0</v>
      </c>
      <c r="BI626" s="165">
        <f>IF(N626="nulová",J626,0)</f>
        <v>0</v>
      </c>
      <c r="BJ626" s="23" t="s">
        <v>80</v>
      </c>
      <c r="BK626" s="165">
        <f>ROUND(I626*H626,2)</f>
        <v>0</v>
      </c>
      <c r="BL626" s="23" t="s">
        <v>263</v>
      </c>
      <c r="BM626" s="23" t="s">
        <v>1113</v>
      </c>
    </row>
    <row r="627" spans="2:65" s="1" customFormat="1" ht="22.5" customHeight="1">
      <c r="B627" s="154"/>
      <c r="C627" s="155" t="s">
        <v>1114</v>
      </c>
      <c r="D627" s="155" t="s">
        <v>120</v>
      </c>
      <c r="E627" s="156" t="s">
        <v>1115</v>
      </c>
      <c r="F627" s="157" t="s">
        <v>1116</v>
      </c>
      <c r="G627" s="158" t="s">
        <v>126</v>
      </c>
      <c r="H627" s="159">
        <v>23.48</v>
      </c>
      <c r="I627" s="160"/>
      <c r="J627" s="160">
        <f>ROUND(I627*H627,2)</f>
        <v>0</v>
      </c>
      <c r="K627" s="157" t="s">
        <v>122</v>
      </c>
      <c r="L627" s="38"/>
      <c r="M627" s="161" t="s">
        <v>5</v>
      </c>
      <c r="N627" s="162" t="s">
        <v>45</v>
      </c>
      <c r="O627" s="163">
        <v>0.21099999999999999</v>
      </c>
      <c r="P627" s="163">
        <f>O627*H627</f>
        <v>4.9542799999999998</v>
      </c>
      <c r="Q627" s="163">
        <v>6.6E-4</v>
      </c>
      <c r="R627" s="163">
        <f>Q627*H627</f>
        <v>1.54968E-2</v>
      </c>
      <c r="S627" s="163">
        <v>0</v>
      </c>
      <c r="T627" s="164">
        <f>S627*H627</f>
        <v>0</v>
      </c>
      <c r="AR627" s="23" t="s">
        <v>263</v>
      </c>
      <c r="AT627" s="23" t="s">
        <v>120</v>
      </c>
      <c r="AU627" s="23" t="s">
        <v>81</v>
      </c>
      <c r="AY627" s="23" t="s">
        <v>118</v>
      </c>
      <c r="BE627" s="165">
        <f>IF(N627="základní",J627,0)</f>
        <v>0</v>
      </c>
      <c r="BF627" s="165">
        <f>IF(N627="snížená",J627,0)</f>
        <v>0</v>
      </c>
      <c r="BG627" s="165">
        <f>IF(N627="zákl. přenesená",J627,0)</f>
        <v>0</v>
      </c>
      <c r="BH627" s="165">
        <f>IF(N627="sníž. přenesená",J627,0)</f>
        <v>0</v>
      </c>
      <c r="BI627" s="165">
        <f>IF(N627="nulová",J627,0)</f>
        <v>0</v>
      </c>
      <c r="BJ627" s="23" t="s">
        <v>80</v>
      </c>
      <c r="BK627" s="165">
        <f>ROUND(I627*H627,2)</f>
        <v>0</v>
      </c>
      <c r="BL627" s="23" t="s">
        <v>263</v>
      </c>
      <c r="BM627" s="23" t="s">
        <v>1117</v>
      </c>
    </row>
    <row r="628" spans="2:65" s="13" customFormat="1">
      <c r="B628" s="186"/>
      <c r="D628" s="167" t="s">
        <v>127</v>
      </c>
      <c r="E628" s="187" t="s">
        <v>5</v>
      </c>
      <c r="F628" s="188" t="s">
        <v>345</v>
      </c>
      <c r="H628" s="189" t="s">
        <v>5</v>
      </c>
      <c r="L628" s="186"/>
      <c r="M628" s="190"/>
      <c r="N628" s="191"/>
      <c r="O628" s="191"/>
      <c r="P628" s="191"/>
      <c r="Q628" s="191"/>
      <c r="R628" s="191"/>
      <c r="S628" s="191"/>
      <c r="T628" s="192"/>
      <c r="AT628" s="189" t="s">
        <v>127</v>
      </c>
      <c r="AU628" s="189" t="s">
        <v>81</v>
      </c>
      <c r="AV628" s="13" t="s">
        <v>80</v>
      </c>
      <c r="AW628" s="13" t="s">
        <v>37</v>
      </c>
      <c r="AX628" s="13" t="s">
        <v>74</v>
      </c>
      <c r="AY628" s="189" t="s">
        <v>118</v>
      </c>
    </row>
    <row r="629" spans="2:65" s="11" customFormat="1">
      <c r="B629" s="166"/>
      <c r="D629" s="167" t="s">
        <v>127</v>
      </c>
      <c r="E629" s="168" t="s">
        <v>5</v>
      </c>
      <c r="F629" s="169" t="s">
        <v>633</v>
      </c>
      <c r="H629" s="170">
        <v>21.06</v>
      </c>
      <c r="L629" s="166"/>
      <c r="M629" s="171"/>
      <c r="N629" s="172"/>
      <c r="O629" s="172"/>
      <c r="P629" s="172"/>
      <c r="Q629" s="172"/>
      <c r="R629" s="172"/>
      <c r="S629" s="172"/>
      <c r="T629" s="173"/>
      <c r="AT629" s="168" t="s">
        <v>127</v>
      </c>
      <c r="AU629" s="168" t="s">
        <v>81</v>
      </c>
      <c r="AV629" s="11" t="s">
        <v>81</v>
      </c>
      <c r="AW629" s="11" t="s">
        <v>37</v>
      </c>
      <c r="AX629" s="11" t="s">
        <v>74</v>
      </c>
      <c r="AY629" s="168" t="s">
        <v>118</v>
      </c>
    </row>
    <row r="630" spans="2:65" s="11" customFormat="1">
      <c r="B630" s="166"/>
      <c r="D630" s="167" t="s">
        <v>127</v>
      </c>
      <c r="E630" s="168" t="s">
        <v>5</v>
      </c>
      <c r="F630" s="169" t="s">
        <v>1118</v>
      </c>
      <c r="H630" s="170">
        <v>2.42</v>
      </c>
      <c r="L630" s="166"/>
      <c r="M630" s="171"/>
      <c r="N630" s="172"/>
      <c r="O630" s="172"/>
      <c r="P630" s="172"/>
      <c r="Q630" s="172"/>
      <c r="R630" s="172"/>
      <c r="S630" s="172"/>
      <c r="T630" s="173"/>
      <c r="AT630" s="168" t="s">
        <v>127</v>
      </c>
      <c r="AU630" s="168" t="s">
        <v>81</v>
      </c>
      <c r="AV630" s="11" t="s">
        <v>81</v>
      </c>
      <c r="AW630" s="11" t="s">
        <v>37</v>
      </c>
      <c r="AX630" s="11" t="s">
        <v>74</v>
      </c>
      <c r="AY630" s="168" t="s">
        <v>118</v>
      </c>
    </row>
    <row r="631" spans="2:65" s="12" customFormat="1">
      <c r="B631" s="174"/>
      <c r="D631" s="175" t="s">
        <v>127</v>
      </c>
      <c r="E631" s="176" t="s">
        <v>5</v>
      </c>
      <c r="F631" s="177" t="s">
        <v>128</v>
      </c>
      <c r="H631" s="178">
        <v>23.48</v>
      </c>
      <c r="L631" s="174"/>
      <c r="M631" s="179"/>
      <c r="N631" s="180"/>
      <c r="O631" s="180"/>
      <c r="P631" s="180"/>
      <c r="Q631" s="180"/>
      <c r="R631" s="180"/>
      <c r="S631" s="180"/>
      <c r="T631" s="181"/>
      <c r="AT631" s="182" t="s">
        <v>127</v>
      </c>
      <c r="AU631" s="182" t="s">
        <v>81</v>
      </c>
      <c r="AV631" s="12" t="s">
        <v>123</v>
      </c>
      <c r="AW631" s="12" t="s">
        <v>37</v>
      </c>
      <c r="AX631" s="12" t="s">
        <v>80</v>
      </c>
      <c r="AY631" s="182" t="s">
        <v>118</v>
      </c>
    </row>
    <row r="632" spans="2:65" s="1" customFormat="1" ht="31.5" customHeight="1">
      <c r="B632" s="154"/>
      <c r="C632" s="155" t="s">
        <v>1119</v>
      </c>
      <c r="D632" s="155" t="s">
        <v>120</v>
      </c>
      <c r="E632" s="156" t="s">
        <v>1120</v>
      </c>
      <c r="F632" s="157" t="s">
        <v>1121</v>
      </c>
      <c r="G632" s="158" t="s">
        <v>126</v>
      </c>
      <c r="H632" s="159">
        <v>21.06</v>
      </c>
      <c r="I632" s="160"/>
      <c r="J632" s="160">
        <f>ROUND(I632*H632,2)</f>
        <v>0</v>
      </c>
      <c r="K632" s="157" t="s">
        <v>122</v>
      </c>
      <c r="L632" s="38"/>
      <c r="M632" s="161" t="s">
        <v>5</v>
      </c>
      <c r="N632" s="162" t="s">
        <v>45</v>
      </c>
      <c r="O632" s="163">
        <v>0.09</v>
      </c>
      <c r="P632" s="163">
        <f>O632*H632</f>
        <v>1.8953999999999998</v>
      </c>
      <c r="Q632" s="163">
        <v>2.5000000000000001E-3</v>
      </c>
      <c r="R632" s="163">
        <f>Q632*H632</f>
        <v>5.2649999999999995E-2</v>
      </c>
      <c r="S632" s="163">
        <v>0</v>
      </c>
      <c r="T632" s="164">
        <f>S632*H632</f>
        <v>0</v>
      </c>
      <c r="AR632" s="23" t="s">
        <v>263</v>
      </c>
      <c r="AT632" s="23" t="s">
        <v>120</v>
      </c>
      <c r="AU632" s="23" t="s">
        <v>81</v>
      </c>
      <c r="AY632" s="23" t="s">
        <v>118</v>
      </c>
      <c r="BE632" s="165">
        <f>IF(N632="základní",J632,0)</f>
        <v>0</v>
      </c>
      <c r="BF632" s="165">
        <f>IF(N632="snížená",J632,0)</f>
        <v>0</v>
      </c>
      <c r="BG632" s="165">
        <f>IF(N632="zákl. přenesená",J632,0)</f>
        <v>0</v>
      </c>
      <c r="BH632" s="165">
        <f>IF(N632="sníž. přenesená",J632,0)</f>
        <v>0</v>
      </c>
      <c r="BI632" s="165">
        <f>IF(N632="nulová",J632,0)</f>
        <v>0</v>
      </c>
      <c r="BJ632" s="23" t="s">
        <v>80</v>
      </c>
      <c r="BK632" s="165">
        <f>ROUND(I632*H632,2)</f>
        <v>0</v>
      </c>
      <c r="BL632" s="23" t="s">
        <v>263</v>
      </c>
      <c r="BM632" s="23" t="s">
        <v>1122</v>
      </c>
    </row>
    <row r="633" spans="2:65" s="10" customFormat="1" ht="29.85" customHeight="1">
      <c r="B633" s="141"/>
      <c r="D633" s="151" t="s">
        <v>73</v>
      </c>
      <c r="E633" s="152" t="s">
        <v>1123</v>
      </c>
      <c r="F633" s="152" t="s">
        <v>1124</v>
      </c>
      <c r="J633" s="153">
        <f>BK633</f>
        <v>0</v>
      </c>
      <c r="L633" s="141"/>
      <c r="M633" s="145"/>
      <c r="N633" s="146"/>
      <c r="O633" s="146"/>
      <c r="P633" s="147">
        <f>SUM(P634:P649)</f>
        <v>11.535582</v>
      </c>
      <c r="Q633" s="146"/>
      <c r="R633" s="147">
        <f>SUM(R634:R649)</f>
        <v>3.3563530000000001E-2</v>
      </c>
      <c r="S633" s="146"/>
      <c r="T633" s="148">
        <f>SUM(T634:T649)</f>
        <v>0</v>
      </c>
      <c r="AR633" s="142" t="s">
        <v>81</v>
      </c>
      <c r="AT633" s="149" t="s">
        <v>73</v>
      </c>
      <c r="AU633" s="149" t="s">
        <v>80</v>
      </c>
      <c r="AY633" s="142" t="s">
        <v>118</v>
      </c>
      <c r="BK633" s="150">
        <f>SUM(BK634:BK649)</f>
        <v>0</v>
      </c>
    </row>
    <row r="634" spans="2:65" s="1" customFormat="1" ht="22.5" customHeight="1">
      <c r="B634" s="154"/>
      <c r="C634" s="155" t="s">
        <v>1125</v>
      </c>
      <c r="D634" s="155" t="s">
        <v>120</v>
      </c>
      <c r="E634" s="156" t="s">
        <v>1126</v>
      </c>
      <c r="F634" s="157" t="s">
        <v>1127</v>
      </c>
      <c r="G634" s="158" t="s">
        <v>126</v>
      </c>
      <c r="H634" s="159">
        <v>68.497</v>
      </c>
      <c r="I634" s="160"/>
      <c r="J634" s="160">
        <f>ROUND(I634*H634,2)</f>
        <v>0</v>
      </c>
      <c r="K634" s="157" t="s">
        <v>122</v>
      </c>
      <c r="L634" s="38"/>
      <c r="M634" s="161" t="s">
        <v>5</v>
      </c>
      <c r="N634" s="162" t="s">
        <v>45</v>
      </c>
      <c r="O634" s="163">
        <v>1.2E-2</v>
      </c>
      <c r="P634" s="163">
        <f>O634*H634</f>
        <v>0.82196400000000003</v>
      </c>
      <c r="Q634" s="163">
        <v>0</v>
      </c>
      <c r="R634" s="163">
        <f>Q634*H634</f>
        <v>0</v>
      </c>
      <c r="S634" s="163">
        <v>0</v>
      </c>
      <c r="T634" s="164">
        <f>S634*H634</f>
        <v>0</v>
      </c>
      <c r="AR634" s="23" t="s">
        <v>263</v>
      </c>
      <c r="AT634" s="23" t="s">
        <v>120</v>
      </c>
      <c r="AU634" s="23" t="s">
        <v>81</v>
      </c>
      <c r="AY634" s="23" t="s">
        <v>118</v>
      </c>
      <c r="BE634" s="165">
        <f>IF(N634="základní",J634,0)</f>
        <v>0</v>
      </c>
      <c r="BF634" s="165">
        <f>IF(N634="snížená",J634,0)</f>
        <v>0</v>
      </c>
      <c r="BG634" s="165">
        <f>IF(N634="zákl. přenesená",J634,0)</f>
        <v>0</v>
      </c>
      <c r="BH634" s="165">
        <f>IF(N634="sníž. přenesená",J634,0)</f>
        <v>0</v>
      </c>
      <c r="BI634" s="165">
        <f>IF(N634="nulová",J634,0)</f>
        <v>0</v>
      </c>
      <c r="BJ634" s="23" t="s">
        <v>80</v>
      </c>
      <c r="BK634" s="165">
        <f>ROUND(I634*H634,2)</f>
        <v>0</v>
      </c>
      <c r="BL634" s="23" t="s">
        <v>263</v>
      </c>
      <c r="BM634" s="23" t="s">
        <v>1128</v>
      </c>
    </row>
    <row r="635" spans="2:65" s="1" customFormat="1" ht="31.5" customHeight="1">
      <c r="B635" s="154"/>
      <c r="C635" s="155" t="s">
        <v>1129</v>
      </c>
      <c r="D635" s="155" t="s">
        <v>120</v>
      </c>
      <c r="E635" s="156" t="s">
        <v>1130</v>
      </c>
      <c r="F635" s="157" t="s">
        <v>1131</v>
      </c>
      <c r="G635" s="158" t="s">
        <v>124</v>
      </c>
      <c r="H635" s="159">
        <v>66.739999999999995</v>
      </c>
      <c r="I635" s="160"/>
      <c r="J635" s="160">
        <f>ROUND(I635*H635,2)</f>
        <v>0</v>
      </c>
      <c r="K635" s="157" t="s">
        <v>122</v>
      </c>
      <c r="L635" s="38"/>
      <c r="M635" s="161" t="s">
        <v>5</v>
      </c>
      <c r="N635" s="162" t="s">
        <v>45</v>
      </c>
      <c r="O635" s="163">
        <v>2.3E-2</v>
      </c>
      <c r="P635" s="163">
        <f>O635*H635</f>
        <v>1.5350199999999998</v>
      </c>
      <c r="Q635" s="163">
        <v>0</v>
      </c>
      <c r="R635" s="163">
        <f>Q635*H635</f>
        <v>0</v>
      </c>
      <c r="S635" s="163">
        <v>0</v>
      </c>
      <c r="T635" s="164">
        <f>S635*H635</f>
        <v>0</v>
      </c>
      <c r="AR635" s="23" t="s">
        <v>263</v>
      </c>
      <c r="AT635" s="23" t="s">
        <v>120</v>
      </c>
      <c r="AU635" s="23" t="s">
        <v>81</v>
      </c>
      <c r="AY635" s="23" t="s">
        <v>118</v>
      </c>
      <c r="BE635" s="165">
        <f>IF(N635="základní",J635,0)</f>
        <v>0</v>
      </c>
      <c r="BF635" s="165">
        <f>IF(N635="snížená",J635,0)</f>
        <v>0</v>
      </c>
      <c r="BG635" s="165">
        <f>IF(N635="zákl. přenesená",J635,0)</f>
        <v>0</v>
      </c>
      <c r="BH635" s="165">
        <f>IF(N635="sníž. přenesená",J635,0)</f>
        <v>0</v>
      </c>
      <c r="BI635" s="165">
        <f>IF(N635="nulová",J635,0)</f>
        <v>0</v>
      </c>
      <c r="BJ635" s="23" t="s">
        <v>80</v>
      </c>
      <c r="BK635" s="165">
        <f>ROUND(I635*H635,2)</f>
        <v>0</v>
      </c>
      <c r="BL635" s="23" t="s">
        <v>263</v>
      </c>
      <c r="BM635" s="23" t="s">
        <v>1132</v>
      </c>
    </row>
    <row r="636" spans="2:65" s="13" customFormat="1">
      <c r="B636" s="186"/>
      <c r="D636" s="167" t="s">
        <v>127</v>
      </c>
      <c r="E636" s="187" t="s">
        <v>5</v>
      </c>
      <c r="F636" s="188" t="s">
        <v>345</v>
      </c>
      <c r="H636" s="189" t="s">
        <v>5</v>
      </c>
      <c r="L636" s="186"/>
      <c r="M636" s="190"/>
      <c r="N636" s="191"/>
      <c r="O636" s="191"/>
      <c r="P636" s="191"/>
      <c r="Q636" s="191"/>
      <c r="R636" s="191"/>
      <c r="S636" s="191"/>
      <c r="T636" s="192"/>
      <c r="AT636" s="189" t="s">
        <v>127</v>
      </c>
      <c r="AU636" s="189" t="s">
        <v>81</v>
      </c>
      <c r="AV636" s="13" t="s">
        <v>80</v>
      </c>
      <c r="AW636" s="13" t="s">
        <v>37</v>
      </c>
      <c r="AX636" s="13" t="s">
        <v>74</v>
      </c>
      <c r="AY636" s="189" t="s">
        <v>118</v>
      </c>
    </row>
    <row r="637" spans="2:65" s="11" customFormat="1">
      <c r="B637" s="166"/>
      <c r="D637" s="167" t="s">
        <v>127</v>
      </c>
      <c r="E637" s="168" t="s">
        <v>5</v>
      </c>
      <c r="F637" s="169" t="s">
        <v>1133</v>
      </c>
      <c r="H637" s="170">
        <v>48.4</v>
      </c>
      <c r="L637" s="166"/>
      <c r="M637" s="171"/>
      <c r="N637" s="172"/>
      <c r="O637" s="172"/>
      <c r="P637" s="172"/>
      <c r="Q637" s="172"/>
      <c r="R637" s="172"/>
      <c r="S637" s="172"/>
      <c r="T637" s="173"/>
      <c r="AT637" s="168" t="s">
        <v>127</v>
      </c>
      <c r="AU637" s="168" t="s">
        <v>81</v>
      </c>
      <c r="AV637" s="11" t="s">
        <v>81</v>
      </c>
      <c r="AW637" s="11" t="s">
        <v>37</v>
      </c>
      <c r="AX637" s="11" t="s">
        <v>74</v>
      </c>
      <c r="AY637" s="168" t="s">
        <v>118</v>
      </c>
    </row>
    <row r="638" spans="2:65" s="11" customFormat="1">
      <c r="B638" s="166"/>
      <c r="D638" s="167" t="s">
        <v>127</v>
      </c>
      <c r="E638" s="168" t="s">
        <v>5</v>
      </c>
      <c r="F638" s="169" t="s">
        <v>1134</v>
      </c>
      <c r="H638" s="170">
        <v>15.84</v>
      </c>
      <c r="L638" s="166"/>
      <c r="M638" s="171"/>
      <c r="N638" s="172"/>
      <c r="O638" s="172"/>
      <c r="P638" s="172"/>
      <c r="Q638" s="172"/>
      <c r="R638" s="172"/>
      <c r="S638" s="172"/>
      <c r="T638" s="173"/>
      <c r="AT638" s="168" t="s">
        <v>127</v>
      </c>
      <c r="AU638" s="168" t="s">
        <v>81</v>
      </c>
      <c r="AV638" s="11" t="s">
        <v>81</v>
      </c>
      <c r="AW638" s="11" t="s">
        <v>37</v>
      </c>
      <c r="AX638" s="11" t="s">
        <v>74</v>
      </c>
      <c r="AY638" s="168" t="s">
        <v>118</v>
      </c>
    </row>
    <row r="639" spans="2:65" s="11" customFormat="1">
      <c r="B639" s="166"/>
      <c r="D639" s="167" t="s">
        <v>127</v>
      </c>
      <c r="E639" s="168" t="s">
        <v>5</v>
      </c>
      <c r="F639" s="169" t="s">
        <v>1135</v>
      </c>
      <c r="H639" s="170">
        <v>2.5</v>
      </c>
      <c r="L639" s="166"/>
      <c r="M639" s="171"/>
      <c r="N639" s="172"/>
      <c r="O639" s="172"/>
      <c r="P639" s="172"/>
      <c r="Q639" s="172"/>
      <c r="R639" s="172"/>
      <c r="S639" s="172"/>
      <c r="T639" s="173"/>
      <c r="AT639" s="168" t="s">
        <v>127</v>
      </c>
      <c r="AU639" s="168" t="s">
        <v>81</v>
      </c>
      <c r="AV639" s="11" t="s">
        <v>81</v>
      </c>
      <c r="AW639" s="11" t="s">
        <v>37</v>
      </c>
      <c r="AX639" s="11" t="s">
        <v>74</v>
      </c>
      <c r="AY639" s="168" t="s">
        <v>118</v>
      </c>
    </row>
    <row r="640" spans="2:65" s="12" customFormat="1">
      <c r="B640" s="174"/>
      <c r="D640" s="175" t="s">
        <v>127</v>
      </c>
      <c r="E640" s="176" t="s">
        <v>5</v>
      </c>
      <c r="F640" s="177" t="s">
        <v>128</v>
      </c>
      <c r="H640" s="178">
        <v>66.739999999999995</v>
      </c>
      <c r="L640" s="174"/>
      <c r="M640" s="179"/>
      <c r="N640" s="180"/>
      <c r="O640" s="180"/>
      <c r="P640" s="180"/>
      <c r="Q640" s="180"/>
      <c r="R640" s="180"/>
      <c r="S640" s="180"/>
      <c r="T640" s="181"/>
      <c r="AT640" s="182" t="s">
        <v>127</v>
      </c>
      <c r="AU640" s="182" t="s">
        <v>81</v>
      </c>
      <c r="AV640" s="12" t="s">
        <v>123</v>
      </c>
      <c r="AW640" s="12" t="s">
        <v>37</v>
      </c>
      <c r="AX640" s="12" t="s">
        <v>80</v>
      </c>
      <c r="AY640" s="182" t="s">
        <v>118</v>
      </c>
    </row>
    <row r="641" spans="2:65" s="1" customFormat="1" ht="22.5" customHeight="1">
      <c r="B641" s="154"/>
      <c r="C641" s="200" t="s">
        <v>1136</v>
      </c>
      <c r="D641" s="200" t="s">
        <v>277</v>
      </c>
      <c r="E641" s="201" t="s">
        <v>1137</v>
      </c>
      <c r="F641" s="202" t="s">
        <v>1138</v>
      </c>
      <c r="G641" s="203" t="s">
        <v>124</v>
      </c>
      <c r="H641" s="204">
        <v>70.076999999999998</v>
      </c>
      <c r="I641" s="205"/>
      <c r="J641" s="205">
        <f>ROUND(I641*H641,2)</f>
        <v>0</v>
      </c>
      <c r="K641" s="202" t="s">
        <v>122</v>
      </c>
      <c r="L641" s="206"/>
      <c r="M641" s="207" t="s">
        <v>5</v>
      </c>
      <c r="N641" s="208" t="s">
        <v>45</v>
      </c>
      <c r="O641" s="163">
        <v>0</v>
      </c>
      <c r="P641" s="163">
        <f>O641*H641</f>
        <v>0</v>
      </c>
      <c r="Q641" s="163">
        <v>0</v>
      </c>
      <c r="R641" s="163">
        <f>Q641*H641</f>
        <v>0</v>
      </c>
      <c r="S641" s="163">
        <v>0</v>
      </c>
      <c r="T641" s="164">
        <f>S641*H641</f>
        <v>0</v>
      </c>
      <c r="AR641" s="23" t="s">
        <v>353</v>
      </c>
      <c r="AT641" s="23" t="s">
        <v>277</v>
      </c>
      <c r="AU641" s="23" t="s">
        <v>81</v>
      </c>
      <c r="AY641" s="23" t="s">
        <v>118</v>
      </c>
      <c r="BE641" s="165">
        <f>IF(N641="základní",J641,0)</f>
        <v>0</v>
      </c>
      <c r="BF641" s="165">
        <f>IF(N641="snížená",J641,0)</f>
        <v>0</v>
      </c>
      <c r="BG641" s="165">
        <f>IF(N641="zákl. přenesená",J641,0)</f>
        <v>0</v>
      </c>
      <c r="BH641" s="165">
        <f>IF(N641="sníž. přenesená",J641,0)</f>
        <v>0</v>
      </c>
      <c r="BI641" s="165">
        <f>IF(N641="nulová",J641,0)</f>
        <v>0</v>
      </c>
      <c r="BJ641" s="23" t="s">
        <v>80</v>
      </c>
      <c r="BK641" s="165">
        <f>ROUND(I641*H641,2)</f>
        <v>0</v>
      </c>
      <c r="BL641" s="23" t="s">
        <v>263</v>
      </c>
      <c r="BM641" s="23" t="s">
        <v>1139</v>
      </c>
    </row>
    <row r="642" spans="2:65" s="11" customFormat="1">
      <c r="B642" s="166"/>
      <c r="D642" s="175" t="s">
        <v>127</v>
      </c>
      <c r="F642" s="184" t="s">
        <v>1140</v>
      </c>
      <c r="H642" s="185">
        <v>70.076999999999998</v>
      </c>
      <c r="L642" s="166"/>
      <c r="M642" s="171"/>
      <c r="N642" s="172"/>
      <c r="O642" s="172"/>
      <c r="P642" s="172"/>
      <c r="Q642" s="172"/>
      <c r="R642" s="172"/>
      <c r="S642" s="172"/>
      <c r="T642" s="173"/>
      <c r="AT642" s="168" t="s">
        <v>127</v>
      </c>
      <c r="AU642" s="168" t="s">
        <v>81</v>
      </c>
      <c r="AV642" s="11" t="s">
        <v>81</v>
      </c>
      <c r="AW642" s="11" t="s">
        <v>6</v>
      </c>
      <c r="AX642" s="11" t="s">
        <v>80</v>
      </c>
      <c r="AY642" s="168" t="s">
        <v>118</v>
      </c>
    </row>
    <row r="643" spans="2:65" s="1" customFormat="1" ht="22.5" customHeight="1">
      <c r="B643" s="154"/>
      <c r="C643" s="155" t="s">
        <v>1141</v>
      </c>
      <c r="D643" s="155" t="s">
        <v>120</v>
      </c>
      <c r="E643" s="156" t="s">
        <v>1142</v>
      </c>
      <c r="F643" s="157" t="s">
        <v>1143</v>
      </c>
      <c r="G643" s="158" t="s">
        <v>126</v>
      </c>
      <c r="H643" s="159">
        <v>68.497</v>
      </c>
      <c r="I643" s="160"/>
      <c r="J643" s="160">
        <f>ROUND(I643*H643,2)</f>
        <v>0</v>
      </c>
      <c r="K643" s="157" t="s">
        <v>122</v>
      </c>
      <c r="L643" s="38"/>
      <c r="M643" s="161" t="s">
        <v>5</v>
      </c>
      <c r="N643" s="162" t="s">
        <v>45</v>
      </c>
      <c r="O643" s="163">
        <v>3.3000000000000002E-2</v>
      </c>
      <c r="P643" s="163">
        <f>O643*H643</f>
        <v>2.2604009999999999</v>
      </c>
      <c r="Q643" s="163">
        <v>2.0000000000000001E-4</v>
      </c>
      <c r="R643" s="163">
        <f>Q643*H643</f>
        <v>1.36994E-2</v>
      </c>
      <c r="S643" s="163">
        <v>0</v>
      </c>
      <c r="T643" s="164">
        <f>S643*H643</f>
        <v>0</v>
      </c>
      <c r="AR643" s="23" t="s">
        <v>263</v>
      </c>
      <c r="AT643" s="23" t="s">
        <v>120</v>
      </c>
      <c r="AU643" s="23" t="s">
        <v>81</v>
      </c>
      <c r="AY643" s="23" t="s">
        <v>118</v>
      </c>
      <c r="BE643" s="165">
        <f>IF(N643="základní",J643,0)</f>
        <v>0</v>
      </c>
      <c r="BF643" s="165">
        <f>IF(N643="snížená",J643,0)</f>
        <v>0</v>
      </c>
      <c r="BG643" s="165">
        <f>IF(N643="zákl. přenesená",J643,0)</f>
        <v>0</v>
      </c>
      <c r="BH643" s="165">
        <f>IF(N643="sníž. přenesená",J643,0)</f>
        <v>0</v>
      </c>
      <c r="BI643" s="165">
        <f>IF(N643="nulová",J643,0)</f>
        <v>0</v>
      </c>
      <c r="BJ643" s="23" t="s">
        <v>80</v>
      </c>
      <c r="BK643" s="165">
        <f>ROUND(I643*H643,2)</f>
        <v>0</v>
      </c>
      <c r="BL643" s="23" t="s">
        <v>263</v>
      </c>
      <c r="BM643" s="23" t="s">
        <v>1144</v>
      </c>
    </row>
    <row r="644" spans="2:65" s="13" customFormat="1">
      <c r="B644" s="186"/>
      <c r="D644" s="167" t="s">
        <v>127</v>
      </c>
      <c r="E644" s="187" t="s">
        <v>5</v>
      </c>
      <c r="F644" s="188" t="s">
        <v>345</v>
      </c>
      <c r="H644" s="189" t="s">
        <v>5</v>
      </c>
      <c r="L644" s="186"/>
      <c r="M644" s="190"/>
      <c r="N644" s="191"/>
      <c r="O644" s="191"/>
      <c r="P644" s="191"/>
      <c r="Q644" s="191"/>
      <c r="R644" s="191"/>
      <c r="S644" s="191"/>
      <c r="T644" s="192"/>
      <c r="AT644" s="189" t="s">
        <v>127</v>
      </c>
      <c r="AU644" s="189" t="s">
        <v>81</v>
      </c>
      <c r="AV644" s="13" t="s">
        <v>80</v>
      </c>
      <c r="AW644" s="13" t="s">
        <v>37</v>
      </c>
      <c r="AX644" s="13" t="s">
        <v>74</v>
      </c>
      <c r="AY644" s="189" t="s">
        <v>118</v>
      </c>
    </row>
    <row r="645" spans="2:65" s="11" customFormat="1">
      <c r="B645" s="166"/>
      <c r="D645" s="167" t="s">
        <v>127</v>
      </c>
      <c r="E645" s="168" t="s">
        <v>5</v>
      </c>
      <c r="F645" s="169" t="s">
        <v>1145</v>
      </c>
      <c r="H645" s="170">
        <v>59.927</v>
      </c>
      <c r="L645" s="166"/>
      <c r="M645" s="171"/>
      <c r="N645" s="172"/>
      <c r="O645" s="172"/>
      <c r="P645" s="172"/>
      <c r="Q645" s="172"/>
      <c r="R645" s="172"/>
      <c r="S645" s="172"/>
      <c r="T645" s="173"/>
      <c r="AT645" s="168" t="s">
        <v>127</v>
      </c>
      <c r="AU645" s="168" t="s">
        <v>81</v>
      </c>
      <c r="AV645" s="11" t="s">
        <v>81</v>
      </c>
      <c r="AW645" s="11" t="s">
        <v>37</v>
      </c>
      <c r="AX645" s="11" t="s">
        <v>74</v>
      </c>
      <c r="AY645" s="168" t="s">
        <v>118</v>
      </c>
    </row>
    <row r="646" spans="2:65" s="11" customFormat="1">
      <c r="B646" s="166"/>
      <c r="D646" s="167" t="s">
        <v>127</v>
      </c>
      <c r="E646" s="168" t="s">
        <v>5</v>
      </c>
      <c r="F646" s="169" t="s">
        <v>1146</v>
      </c>
      <c r="H646" s="170">
        <v>0.25</v>
      </c>
      <c r="L646" s="166"/>
      <c r="M646" s="171"/>
      <c r="N646" s="172"/>
      <c r="O646" s="172"/>
      <c r="P646" s="172"/>
      <c r="Q646" s="172"/>
      <c r="R646" s="172"/>
      <c r="S646" s="172"/>
      <c r="T646" s="173"/>
      <c r="AT646" s="168" t="s">
        <v>127</v>
      </c>
      <c r="AU646" s="168" t="s">
        <v>81</v>
      </c>
      <c r="AV646" s="11" t="s">
        <v>81</v>
      </c>
      <c r="AW646" s="11" t="s">
        <v>37</v>
      </c>
      <c r="AX646" s="11" t="s">
        <v>74</v>
      </c>
      <c r="AY646" s="168" t="s">
        <v>118</v>
      </c>
    </row>
    <row r="647" spans="2:65" s="11" customFormat="1">
      <c r="B647" s="166"/>
      <c r="D647" s="167" t="s">
        <v>127</v>
      </c>
      <c r="E647" s="168" t="s">
        <v>5</v>
      </c>
      <c r="F647" s="169" t="s">
        <v>1147</v>
      </c>
      <c r="H647" s="170">
        <v>8.32</v>
      </c>
      <c r="L647" s="166"/>
      <c r="M647" s="171"/>
      <c r="N647" s="172"/>
      <c r="O647" s="172"/>
      <c r="P647" s="172"/>
      <c r="Q647" s="172"/>
      <c r="R647" s="172"/>
      <c r="S647" s="172"/>
      <c r="T647" s="173"/>
      <c r="AT647" s="168" t="s">
        <v>127</v>
      </c>
      <c r="AU647" s="168" t="s">
        <v>81</v>
      </c>
      <c r="AV647" s="11" t="s">
        <v>81</v>
      </c>
      <c r="AW647" s="11" t="s">
        <v>37</v>
      </c>
      <c r="AX647" s="11" t="s">
        <v>74</v>
      </c>
      <c r="AY647" s="168" t="s">
        <v>118</v>
      </c>
    </row>
    <row r="648" spans="2:65" s="12" customFormat="1">
      <c r="B648" s="174"/>
      <c r="D648" s="175" t="s">
        <v>127</v>
      </c>
      <c r="E648" s="176" t="s">
        <v>5</v>
      </c>
      <c r="F648" s="177" t="s">
        <v>128</v>
      </c>
      <c r="H648" s="178">
        <v>68.497</v>
      </c>
      <c r="L648" s="174"/>
      <c r="M648" s="179"/>
      <c r="N648" s="180"/>
      <c r="O648" s="180"/>
      <c r="P648" s="180"/>
      <c r="Q648" s="180"/>
      <c r="R648" s="180"/>
      <c r="S648" s="180"/>
      <c r="T648" s="181"/>
      <c r="AT648" s="182" t="s">
        <v>127</v>
      </c>
      <c r="AU648" s="182" t="s">
        <v>81</v>
      </c>
      <c r="AV648" s="12" t="s">
        <v>123</v>
      </c>
      <c r="AW648" s="12" t="s">
        <v>37</v>
      </c>
      <c r="AX648" s="12" t="s">
        <v>80</v>
      </c>
      <c r="AY648" s="182" t="s">
        <v>118</v>
      </c>
    </row>
    <row r="649" spans="2:65" s="1" customFormat="1" ht="31.5" customHeight="1">
      <c r="B649" s="154"/>
      <c r="C649" s="155" t="s">
        <v>1148</v>
      </c>
      <c r="D649" s="155" t="s">
        <v>120</v>
      </c>
      <c r="E649" s="156" t="s">
        <v>1149</v>
      </c>
      <c r="F649" s="157" t="s">
        <v>1150</v>
      </c>
      <c r="G649" s="158" t="s">
        <v>126</v>
      </c>
      <c r="H649" s="159">
        <v>68.497</v>
      </c>
      <c r="I649" s="160"/>
      <c r="J649" s="160">
        <f>ROUND(I649*H649,2)</f>
        <v>0</v>
      </c>
      <c r="K649" s="157" t="s">
        <v>122</v>
      </c>
      <c r="L649" s="38"/>
      <c r="M649" s="161" t="s">
        <v>5</v>
      </c>
      <c r="N649" s="209" t="s">
        <v>45</v>
      </c>
      <c r="O649" s="210">
        <v>0.10100000000000001</v>
      </c>
      <c r="P649" s="210">
        <f>O649*H649</f>
        <v>6.9181970000000002</v>
      </c>
      <c r="Q649" s="210">
        <v>2.9E-4</v>
      </c>
      <c r="R649" s="210">
        <f>Q649*H649</f>
        <v>1.9864130000000001E-2</v>
      </c>
      <c r="S649" s="210">
        <v>0</v>
      </c>
      <c r="T649" s="211">
        <f>S649*H649</f>
        <v>0</v>
      </c>
      <c r="AR649" s="23" t="s">
        <v>263</v>
      </c>
      <c r="AT649" s="23" t="s">
        <v>120</v>
      </c>
      <c r="AU649" s="23" t="s">
        <v>81</v>
      </c>
      <c r="AY649" s="23" t="s">
        <v>118</v>
      </c>
      <c r="BE649" s="165">
        <f>IF(N649="základní",J649,0)</f>
        <v>0</v>
      </c>
      <c r="BF649" s="165">
        <f>IF(N649="snížená",J649,0)</f>
        <v>0</v>
      </c>
      <c r="BG649" s="165">
        <f>IF(N649="zákl. přenesená",J649,0)</f>
        <v>0</v>
      </c>
      <c r="BH649" s="165">
        <f>IF(N649="sníž. přenesená",J649,0)</f>
        <v>0</v>
      </c>
      <c r="BI649" s="165">
        <f>IF(N649="nulová",J649,0)</f>
        <v>0</v>
      </c>
      <c r="BJ649" s="23" t="s">
        <v>80</v>
      </c>
      <c r="BK649" s="165">
        <f>ROUND(I649*H649,2)</f>
        <v>0</v>
      </c>
      <c r="BL649" s="23" t="s">
        <v>263</v>
      </c>
      <c r="BM649" s="23" t="s">
        <v>1151</v>
      </c>
    </row>
    <row r="650" spans="2:65" s="1" customFormat="1" ht="6.95" customHeight="1">
      <c r="B650" s="53"/>
      <c r="C650" s="54"/>
      <c r="D650" s="54"/>
      <c r="E650" s="54"/>
      <c r="F650" s="54"/>
      <c r="G650" s="54"/>
      <c r="H650" s="54"/>
      <c r="I650" s="54"/>
      <c r="J650" s="54"/>
      <c r="K650" s="54"/>
      <c r="L650" s="38"/>
    </row>
  </sheetData>
  <autoFilter ref="C103:K649"/>
  <mergeCells count="9"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16" activePane="bottomLeft" state="frozen"/>
      <selection pane="bottomLeft" activeCell="I101" sqref="I10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6"/>
      <c r="B1" s="16"/>
      <c r="C1" s="16"/>
      <c r="D1" s="17" t="s">
        <v>1</v>
      </c>
      <c r="E1" s="16"/>
      <c r="F1" s="97" t="s">
        <v>88</v>
      </c>
      <c r="G1" s="326" t="s">
        <v>89</v>
      </c>
      <c r="H1" s="326"/>
      <c r="I1" s="16"/>
      <c r="J1" s="97" t="s">
        <v>90</v>
      </c>
      <c r="K1" s="17" t="s">
        <v>91</v>
      </c>
      <c r="L1" s="97" t="s">
        <v>92</v>
      </c>
      <c r="M1" s="97"/>
      <c r="N1" s="97"/>
      <c r="O1" s="97"/>
      <c r="P1" s="97"/>
      <c r="Q1" s="97"/>
      <c r="R1" s="97"/>
      <c r="S1" s="97"/>
      <c r="T1" s="97"/>
      <c r="U1" s="98"/>
      <c r="V1" s="98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0" t="s">
        <v>8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22.5" customHeight="1">
      <c r="B7" s="27"/>
      <c r="C7" s="28"/>
      <c r="D7" s="28"/>
      <c r="E7" s="327" t="str">
        <f>'Rekapitulace stavby'!K6</f>
        <v>Zahradní domek - MŠ Strojařů 846, Chrudim IV</v>
      </c>
      <c r="F7" s="328"/>
      <c r="G7" s="328"/>
      <c r="H7" s="328"/>
      <c r="I7" s="28"/>
      <c r="J7" s="28"/>
      <c r="K7" s="30"/>
    </row>
    <row r="8" spans="1:70" s="1" customFormat="1" ht="15">
      <c r="B8" s="38"/>
      <c r="C8" s="39"/>
      <c r="D8" s="35" t="s">
        <v>94</v>
      </c>
      <c r="E8" s="39"/>
      <c r="F8" s="39"/>
      <c r="G8" s="39"/>
      <c r="H8" s="39"/>
      <c r="I8" s="39"/>
      <c r="J8" s="39"/>
      <c r="K8" s="42"/>
    </row>
    <row r="9" spans="1:70" s="1" customFormat="1" ht="36.950000000000003" customHeight="1">
      <c r="B9" s="38"/>
      <c r="C9" s="39"/>
      <c r="D9" s="39"/>
      <c r="E9" s="329" t="s">
        <v>1152</v>
      </c>
      <c r="F9" s="330"/>
      <c r="G9" s="330"/>
      <c r="H9" s="330"/>
      <c r="I9" s="3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39"/>
      <c r="J10" s="39"/>
      <c r="K10" s="42"/>
    </row>
    <row r="11" spans="1:70" s="1" customFormat="1" ht="14.45" customHeight="1">
      <c r="B11" s="38"/>
      <c r="C11" s="39"/>
      <c r="D11" s="35" t="s">
        <v>19</v>
      </c>
      <c r="E11" s="39"/>
      <c r="F11" s="33" t="s">
        <v>20</v>
      </c>
      <c r="G11" s="39"/>
      <c r="H11" s="39"/>
      <c r="I11" s="35" t="s">
        <v>21</v>
      </c>
      <c r="J11" s="33" t="s">
        <v>5</v>
      </c>
      <c r="K11" s="42"/>
    </row>
    <row r="12" spans="1:70" s="1" customFormat="1" ht="14.45" customHeight="1">
      <c r="B12" s="38"/>
      <c r="C12" s="39"/>
      <c r="D12" s="35" t="s">
        <v>23</v>
      </c>
      <c r="E12" s="39"/>
      <c r="F12" s="33" t="s">
        <v>24</v>
      </c>
      <c r="G12" s="39"/>
      <c r="H12" s="39"/>
      <c r="I12" s="35" t="s">
        <v>25</v>
      </c>
      <c r="J12" s="99" t="str">
        <f>'Rekapitulace stavby'!AN8</f>
        <v>22. 1. 2017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39"/>
      <c r="J13" s="39"/>
      <c r="K13" s="42"/>
    </row>
    <row r="14" spans="1:70" s="1" customFormat="1" ht="14.45" customHeight="1">
      <c r="B14" s="38"/>
      <c r="C14" s="39"/>
      <c r="D14" s="35" t="s">
        <v>31</v>
      </c>
      <c r="E14" s="39"/>
      <c r="F14" s="39"/>
      <c r="G14" s="39"/>
      <c r="H14" s="39"/>
      <c r="I14" s="35" t="s">
        <v>32</v>
      </c>
      <c r="J14" s="33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3" t="str">
        <f>IF('Rekapitulace stavby'!E11="","",'Rekapitulace stavby'!E11)</f>
        <v xml:space="preserve"> </v>
      </c>
      <c r="F15" s="39"/>
      <c r="G15" s="39"/>
      <c r="H15" s="39"/>
      <c r="I15" s="35" t="s">
        <v>33</v>
      </c>
      <c r="J15" s="33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42"/>
    </row>
    <row r="17" spans="2:11" s="1" customFormat="1" ht="14.45" customHeight="1">
      <c r="B17" s="38"/>
      <c r="C17" s="39"/>
      <c r="D17" s="35" t="s">
        <v>34</v>
      </c>
      <c r="E17" s="39"/>
      <c r="F17" s="39"/>
      <c r="G17" s="39"/>
      <c r="H17" s="39"/>
      <c r="I17" s="35" t="s">
        <v>32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 xml:space="preserve"> </v>
      </c>
      <c r="F18" s="39"/>
      <c r="G18" s="39"/>
      <c r="H18" s="39"/>
      <c r="I18" s="35" t="s">
        <v>33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42"/>
    </row>
    <row r="20" spans="2:11" s="1" customFormat="1" ht="14.45" customHeight="1">
      <c r="B20" s="38"/>
      <c r="C20" s="39"/>
      <c r="D20" s="35" t="s">
        <v>35</v>
      </c>
      <c r="E20" s="39"/>
      <c r="F20" s="39"/>
      <c r="G20" s="39"/>
      <c r="H20" s="39"/>
      <c r="I20" s="35" t="s">
        <v>32</v>
      </c>
      <c r="J20" s="33" t="s">
        <v>5</v>
      </c>
      <c r="K20" s="42"/>
    </row>
    <row r="21" spans="2:11" s="1" customFormat="1" ht="18" customHeight="1">
      <c r="B21" s="38"/>
      <c r="C21" s="39"/>
      <c r="D21" s="39"/>
      <c r="E21" s="33" t="s">
        <v>36</v>
      </c>
      <c r="F21" s="39"/>
      <c r="G21" s="39"/>
      <c r="H21" s="39"/>
      <c r="I21" s="35" t="s">
        <v>33</v>
      </c>
      <c r="J21" s="33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42"/>
    </row>
    <row r="23" spans="2:11" s="1" customFormat="1" ht="14.45" customHeight="1">
      <c r="B23" s="38"/>
      <c r="C23" s="39"/>
      <c r="D23" s="35" t="s">
        <v>38</v>
      </c>
      <c r="E23" s="39"/>
      <c r="F23" s="39"/>
      <c r="G23" s="39"/>
      <c r="H23" s="39"/>
      <c r="I23" s="39"/>
      <c r="J23" s="39"/>
      <c r="K23" s="42"/>
    </row>
    <row r="24" spans="2:11" s="6" customFormat="1" ht="22.5" customHeight="1">
      <c r="B24" s="100"/>
      <c r="C24" s="101"/>
      <c r="D24" s="101"/>
      <c r="E24" s="319" t="s">
        <v>5</v>
      </c>
      <c r="F24" s="319"/>
      <c r="G24" s="319"/>
      <c r="H24" s="319"/>
      <c r="I24" s="101"/>
      <c r="J24" s="101"/>
      <c r="K24" s="10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65"/>
      <c r="J26" s="65"/>
      <c r="K26" s="103"/>
    </row>
    <row r="27" spans="2:11" s="1" customFormat="1" ht="25.35" customHeight="1">
      <c r="B27" s="38"/>
      <c r="C27" s="39"/>
      <c r="D27" s="104" t="s">
        <v>40</v>
      </c>
      <c r="E27" s="39"/>
      <c r="F27" s="39"/>
      <c r="G27" s="39"/>
      <c r="H27" s="39"/>
      <c r="I27" s="39"/>
      <c r="J27" s="105">
        <f>ROUND(J81,2)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65"/>
      <c r="J28" s="65"/>
      <c r="K28" s="103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43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06">
        <f>ROUND(SUM(BE81:BE102), 2)</f>
        <v>0</v>
      </c>
      <c r="G30" s="39"/>
      <c r="H30" s="39"/>
      <c r="I30" s="107">
        <v>0.21</v>
      </c>
      <c r="J30" s="106">
        <f>ROUND(ROUND((SUM(BE81:BE102)),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06">
        <f>ROUND(SUM(BF81:BF102), 2)</f>
        <v>0</v>
      </c>
      <c r="G31" s="39"/>
      <c r="H31" s="39"/>
      <c r="I31" s="107">
        <v>0.15</v>
      </c>
      <c r="J31" s="106">
        <f>ROUND(ROUND((SUM(BF81:BF102)),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06">
        <f>ROUND(SUM(BG81:BG102), 2)</f>
        <v>0</v>
      </c>
      <c r="G32" s="39"/>
      <c r="H32" s="39"/>
      <c r="I32" s="107">
        <v>0.21</v>
      </c>
      <c r="J32" s="10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06">
        <f>ROUND(SUM(BH81:BH102), 2)</f>
        <v>0</v>
      </c>
      <c r="G33" s="39"/>
      <c r="H33" s="39"/>
      <c r="I33" s="107">
        <v>0.15</v>
      </c>
      <c r="J33" s="10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06">
        <f>ROUND(SUM(BI81:BI102), 2)</f>
        <v>0</v>
      </c>
      <c r="G34" s="39"/>
      <c r="H34" s="39"/>
      <c r="I34" s="107">
        <v>0</v>
      </c>
      <c r="J34" s="10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39"/>
      <c r="J35" s="39"/>
      <c r="K35" s="42"/>
    </row>
    <row r="36" spans="2:11" s="1" customFormat="1" ht="25.35" customHeight="1">
      <c r="B36" s="38"/>
      <c r="C36" s="108"/>
      <c r="D36" s="109" t="s">
        <v>50</v>
      </c>
      <c r="E36" s="68"/>
      <c r="F36" s="68"/>
      <c r="G36" s="110" t="s">
        <v>51</v>
      </c>
      <c r="H36" s="111" t="s">
        <v>52</v>
      </c>
      <c r="I36" s="68"/>
      <c r="J36" s="112">
        <f>SUM(J27:J34)</f>
        <v>0</v>
      </c>
      <c r="K36" s="11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5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57"/>
      <c r="J41" s="57"/>
      <c r="K41" s="114"/>
    </row>
    <row r="42" spans="2:11" s="1" customFormat="1" ht="36.950000000000003" customHeight="1">
      <c r="B42" s="38"/>
      <c r="C42" s="29" t="s">
        <v>95</v>
      </c>
      <c r="D42" s="39"/>
      <c r="E42" s="39"/>
      <c r="F42" s="39"/>
      <c r="G42" s="39"/>
      <c r="H42" s="39"/>
      <c r="I42" s="3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39"/>
      <c r="J43" s="39"/>
      <c r="K43" s="42"/>
    </row>
    <row r="44" spans="2:11" s="1" customFormat="1" ht="14.45" customHeight="1">
      <c r="B44" s="38"/>
      <c r="C44" s="35" t="s">
        <v>17</v>
      </c>
      <c r="D44" s="39"/>
      <c r="E44" s="39"/>
      <c r="F44" s="39"/>
      <c r="G44" s="39"/>
      <c r="H44" s="39"/>
      <c r="I44" s="39"/>
      <c r="J44" s="39"/>
      <c r="K44" s="42"/>
    </row>
    <row r="45" spans="2:11" s="1" customFormat="1" ht="22.5" customHeight="1">
      <c r="B45" s="38"/>
      <c r="C45" s="39"/>
      <c r="D45" s="39"/>
      <c r="E45" s="327" t="str">
        <f>E7</f>
        <v>Zahradní domek - MŠ Strojařů 846, Chrudim IV</v>
      </c>
      <c r="F45" s="328"/>
      <c r="G45" s="328"/>
      <c r="H45" s="328"/>
      <c r="I45" s="39"/>
      <c r="J45" s="39"/>
      <c r="K45" s="42"/>
    </row>
    <row r="46" spans="2:11" s="1" customFormat="1" ht="14.45" customHeight="1">
      <c r="B46" s="38"/>
      <c r="C46" s="35" t="s">
        <v>94</v>
      </c>
      <c r="D46" s="39"/>
      <c r="E46" s="39"/>
      <c r="F46" s="39"/>
      <c r="G46" s="39"/>
      <c r="H46" s="39"/>
      <c r="I46" s="39"/>
      <c r="J46" s="39"/>
      <c r="K46" s="42"/>
    </row>
    <row r="47" spans="2:11" s="1" customFormat="1" ht="23.25" customHeight="1">
      <c r="B47" s="38"/>
      <c r="C47" s="39"/>
      <c r="D47" s="39"/>
      <c r="E47" s="329" t="str">
        <f>E9</f>
        <v>09 - VRN</v>
      </c>
      <c r="F47" s="330"/>
      <c r="G47" s="330"/>
      <c r="H47" s="330"/>
      <c r="I47" s="3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39"/>
      <c r="J48" s="39"/>
      <c r="K48" s="42"/>
    </row>
    <row r="49" spans="2:47" s="1" customFormat="1" ht="18" customHeight="1">
      <c r="B49" s="38"/>
      <c r="C49" s="35" t="s">
        <v>23</v>
      </c>
      <c r="D49" s="39"/>
      <c r="E49" s="39"/>
      <c r="F49" s="33" t="str">
        <f>F12</f>
        <v xml:space="preserve"> </v>
      </c>
      <c r="G49" s="39"/>
      <c r="H49" s="39"/>
      <c r="I49" s="35" t="s">
        <v>25</v>
      </c>
      <c r="J49" s="99" t="str">
        <f>IF(J12="","",J12)</f>
        <v>22. 1. 2017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39"/>
      <c r="J50" s="39"/>
      <c r="K50" s="42"/>
    </row>
    <row r="51" spans="2:47" s="1" customFormat="1" ht="15">
      <c r="B51" s="38"/>
      <c r="C51" s="35" t="s">
        <v>31</v>
      </c>
      <c r="D51" s="39"/>
      <c r="E51" s="39"/>
      <c r="F51" s="33" t="str">
        <f>E15</f>
        <v xml:space="preserve"> </v>
      </c>
      <c r="G51" s="39"/>
      <c r="H51" s="39"/>
      <c r="I51" s="35" t="s">
        <v>35</v>
      </c>
      <c r="J51" s="33" t="str">
        <f>E21</f>
        <v>Ing. Josef Dvořák</v>
      </c>
      <c r="K51" s="42"/>
    </row>
    <row r="52" spans="2:47" s="1" customFormat="1" ht="14.45" customHeight="1">
      <c r="B52" s="38"/>
      <c r="C52" s="35" t="s">
        <v>34</v>
      </c>
      <c r="D52" s="39"/>
      <c r="E52" s="39"/>
      <c r="F52" s="33" t="str">
        <f>IF(E18="","",E18)</f>
        <v xml:space="preserve"> </v>
      </c>
      <c r="G52" s="39"/>
      <c r="H52" s="39"/>
      <c r="I52" s="39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39"/>
      <c r="J53" s="39"/>
      <c r="K53" s="42"/>
    </row>
    <row r="54" spans="2:47" s="1" customFormat="1" ht="29.25" customHeight="1">
      <c r="B54" s="38"/>
      <c r="C54" s="115" t="s">
        <v>96</v>
      </c>
      <c r="D54" s="108"/>
      <c r="E54" s="108"/>
      <c r="F54" s="108"/>
      <c r="G54" s="108"/>
      <c r="H54" s="108"/>
      <c r="I54" s="108"/>
      <c r="J54" s="116" t="s">
        <v>97</v>
      </c>
      <c r="K54" s="117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39"/>
      <c r="J55" s="39"/>
      <c r="K55" s="42"/>
    </row>
    <row r="56" spans="2:47" s="1" customFormat="1" ht="29.25" customHeight="1">
      <c r="B56" s="38"/>
      <c r="C56" s="118" t="s">
        <v>98</v>
      </c>
      <c r="D56" s="39"/>
      <c r="E56" s="39"/>
      <c r="F56" s="39"/>
      <c r="G56" s="39"/>
      <c r="H56" s="39"/>
      <c r="I56" s="39"/>
      <c r="J56" s="105">
        <f>J81</f>
        <v>0</v>
      </c>
      <c r="K56" s="42"/>
      <c r="AU56" s="23" t="s">
        <v>99</v>
      </c>
    </row>
    <row r="57" spans="2:47" s="7" customFormat="1" ht="24.95" customHeight="1">
      <c r="B57" s="119"/>
      <c r="C57" s="120"/>
      <c r="D57" s="121" t="s">
        <v>1153</v>
      </c>
      <c r="E57" s="122"/>
      <c r="F57" s="122"/>
      <c r="G57" s="122"/>
      <c r="H57" s="122"/>
      <c r="I57" s="122"/>
      <c r="J57" s="123">
        <f>J82</f>
        <v>0</v>
      </c>
      <c r="K57" s="124"/>
    </row>
    <row r="58" spans="2:47" s="8" customFormat="1" ht="19.899999999999999" customHeight="1">
      <c r="B58" s="125"/>
      <c r="C58" s="126"/>
      <c r="D58" s="127" t="s">
        <v>1154</v>
      </c>
      <c r="E58" s="128"/>
      <c r="F58" s="128"/>
      <c r="G58" s="128"/>
      <c r="H58" s="128"/>
      <c r="I58" s="128"/>
      <c r="J58" s="129">
        <f>J83</f>
        <v>0</v>
      </c>
      <c r="K58" s="130"/>
    </row>
    <row r="59" spans="2:47" s="8" customFormat="1" ht="19.899999999999999" customHeight="1">
      <c r="B59" s="125"/>
      <c r="C59" s="126"/>
      <c r="D59" s="127" t="s">
        <v>1155</v>
      </c>
      <c r="E59" s="128"/>
      <c r="F59" s="128"/>
      <c r="G59" s="128"/>
      <c r="H59" s="128"/>
      <c r="I59" s="128"/>
      <c r="J59" s="129">
        <f>J89</f>
        <v>0</v>
      </c>
      <c r="K59" s="130"/>
    </row>
    <row r="60" spans="2:47" s="8" customFormat="1" ht="19.899999999999999" customHeight="1">
      <c r="B60" s="125"/>
      <c r="C60" s="126"/>
      <c r="D60" s="127" t="s">
        <v>1156</v>
      </c>
      <c r="E60" s="128"/>
      <c r="F60" s="128"/>
      <c r="G60" s="128"/>
      <c r="H60" s="128"/>
      <c r="I60" s="128"/>
      <c r="J60" s="129">
        <f>J94</f>
        <v>0</v>
      </c>
      <c r="K60" s="130"/>
    </row>
    <row r="61" spans="2:47" s="8" customFormat="1" ht="19.899999999999999" customHeight="1">
      <c r="B61" s="125"/>
      <c r="C61" s="126"/>
      <c r="D61" s="127" t="s">
        <v>1157</v>
      </c>
      <c r="E61" s="128"/>
      <c r="F61" s="128"/>
      <c r="G61" s="128"/>
      <c r="H61" s="128"/>
      <c r="I61" s="128"/>
      <c r="J61" s="129">
        <f>J100</f>
        <v>0</v>
      </c>
      <c r="K61" s="130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39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54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38"/>
    </row>
    <row r="68" spans="2:20" s="1" customFormat="1" ht="36.950000000000003" customHeight="1">
      <c r="B68" s="38"/>
      <c r="C68" s="58" t="s">
        <v>102</v>
      </c>
      <c r="L68" s="38"/>
    </row>
    <row r="69" spans="2:20" s="1" customFormat="1" ht="6.95" customHeight="1">
      <c r="B69" s="38"/>
      <c r="L69" s="38"/>
    </row>
    <row r="70" spans="2:20" s="1" customFormat="1" ht="14.45" customHeight="1">
      <c r="B70" s="38"/>
      <c r="C70" s="60" t="s">
        <v>17</v>
      </c>
      <c r="L70" s="38"/>
    </row>
    <row r="71" spans="2:20" s="1" customFormat="1" ht="22.5" customHeight="1">
      <c r="B71" s="38"/>
      <c r="E71" s="323" t="str">
        <f>E7</f>
        <v>Zahradní domek - MŠ Strojařů 846, Chrudim IV</v>
      </c>
      <c r="F71" s="324"/>
      <c r="G71" s="324"/>
      <c r="H71" s="324"/>
      <c r="L71" s="38"/>
    </row>
    <row r="72" spans="2:20" s="1" customFormat="1" ht="14.45" customHeight="1">
      <c r="B72" s="38"/>
      <c r="C72" s="60" t="s">
        <v>94</v>
      </c>
      <c r="L72" s="38"/>
    </row>
    <row r="73" spans="2:20" s="1" customFormat="1" ht="23.25" customHeight="1">
      <c r="B73" s="38"/>
      <c r="E73" s="297" t="str">
        <f>E9</f>
        <v>09 - VRN</v>
      </c>
      <c r="F73" s="325"/>
      <c r="G73" s="325"/>
      <c r="H73" s="325"/>
      <c r="L73" s="38"/>
    </row>
    <row r="74" spans="2:20" s="1" customFormat="1" ht="6.95" customHeight="1">
      <c r="B74" s="38"/>
      <c r="L74" s="38"/>
    </row>
    <row r="75" spans="2:20" s="1" customFormat="1" ht="18" customHeight="1">
      <c r="B75" s="38"/>
      <c r="C75" s="60" t="s">
        <v>23</v>
      </c>
      <c r="F75" s="131" t="str">
        <f>F12</f>
        <v xml:space="preserve"> </v>
      </c>
      <c r="I75" s="60" t="s">
        <v>25</v>
      </c>
      <c r="J75" s="64" t="str">
        <f>IF(J12="","",J12)</f>
        <v>22. 1. 2017</v>
      </c>
      <c r="L75" s="38"/>
    </row>
    <row r="76" spans="2:20" s="1" customFormat="1" ht="6.95" customHeight="1">
      <c r="B76" s="38"/>
      <c r="L76" s="38"/>
    </row>
    <row r="77" spans="2:20" s="1" customFormat="1" ht="15">
      <c r="B77" s="38"/>
      <c r="C77" s="60" t="s">
        <v>31</v>
      </c>
      <c r="F77" s="131" t="str">
        <f>E15</f>
        <v xml:space="preserve"> </v>
      </c>
      <c r="I77" s="60" t="s">
        <v>35</v>
      </c>
      <c r="J77" s="131" t="str">
        <f>E21</f>
        <v>Ing. Josef Dvořák</v>
      </c>
      <c r="L77" s="38"/>
    </row>
    <row r="78" spans="2:20" s="1" customFormat="1" ht="14.45" customHeight="1">
      <c r="B78" s="38"/>
      <c r="C78" s="60" t="s">
        <v>34</v>
      </c>
      <c r="F78" s="131" t="str">
        <f>IF(E18="","",E18)</f>
        <v xml:space="preserve"> </v>
      </c>
      <c r="L78" s="38"/>
    </row>
    <row r="79" spans="2:20" s="1" customFormat="1" ht="10.35" customHeight="1">
      <c r="B79" s="38"/>
      <c r="L79" s="38"/>
    </row>
    <row r="80" spans="2:20" s="9" customFormat="1" ht="29.25" customHeight="1">
      <c r="B80" s="132"/>
      <c r="C80" s="133" t="s">
        <v>103</v>
      </c>
      <c r="D80" s="134" t="s">
        <v>59</v>
      </c>
      <c r="E80" s="134" t="s">
        <v>55</v>
      </c>
      <c r="F80" s="134" t="s">
        <v>104</v>
      </c>
      <c r="G80" s="134" t="s">
        <v>105</v>
      </c>
      <c r="H80" s="134" t="s">
        <v>106</v>
      </c>
      <c r="I80" s="135" t="s">
        <v>107</v>
      </c>
      <c r="J80" s="134" t="s">
        <v>97</v>
      </c>
      <c r="K80" s="136" t="s">
        <v>108</v>
      </c>
      <c r="L80" s="132"/>
      <c r="M80" s="70" t="s">
        <v>109</v>
      </c>
      <c r="N80" s="71" t="s">
        <v>44</v>
      </c>
      <c r="O80" s="71" t="s">
        <v>110</v>
      </c>
      <c r="P80" s="71" t="s">
        <v>111</v>
      </c>
      <c r="Q80" s="71" t="s">
        <v>112</v>
      </c>
      <c r="R80" s="71" t="s">
        <v>113</v>
      </c>
      <c r="S80" s="71" t="s">
        <v>114</v>
      </c>
      <c r="T80" s="72" t="s">
        <v>115</v>
      </c>
    </row>
    <row r="81" spans="2:65" s="1" customFormat="1" ht="29.25" customHeight="1">
      <c r="B81" s="38"/>
      <c r="C81" s="74" t="s">
        <v>98</v>
      </c>
      <c r="J81" s="137">
        <f>BK81</f>
        <v>0</v>
      </c>
      <c r="L81" s="38"/>
      <c r="M81" s="73"/>
      <c r="N81" s="65"/>
      <c r="O81" s="65"/>
      <c r="P81" s="138">
        <f>P82</f>
        <v>0</v>
      </c>
      <c r="Q81" s="65"/>
      <c r="R81" s="138">
        <f>R82</f>
        <v>0</v>
      </c>
      <c r="S81" s="65"/>
      <c r="T81" s="139">
        <f>T82</f>
        <v>0</v>
      </c>
      <c r="AT81" s="23" t="s">
        <v>73</v>
      </c>
      <c r="AU81" s="23" t="s">
        <v>99</v>
      </c>
      <c r="BK81" s="140">
        <f>BK82</f>
        <v>0</v>
      </c>
    </row>
    <row r="82" spans="2:65" s="10" customFormat="1" ht="37.35" customHeight="1">
      <c r="B82" s="141"/>
      <c r="D82" s="142" t="s">
        <v>73</v>
      </c>
      <c r="E82" s="143" t="s">
        <v>86</v>
      </c>
      <c r="F82" s="143" t="s">
        <v>1158</v>
      </c>
      <c r="J82" s="144">
        <f>BK82</f>
        <v>0</v>
      </c>
      <c r="L82" s="141"/>
      <c r="M82" s="145"/>
      <c r="N82" s="146"/>
      <c r="O82" s="146"/>
      <c r="P82" s="147">
        <f>P83+P89+P94+P100</f>
        <v>0</v>
      </c>
      <c r="Q82" s="146"/>
      <c r="R82" s="147">
        <f>R83+R89+R94+R100</f>
        <v>0</v>
      </c>
      <c r="S82" s="146"/>
      <c r="T82" s="148">
        <f>T83+T89+T94+T100</f>
        <v>0</v>
      </c>
      <c r="AR82" s="142" t="s">
        <v>130</v>
      </c>
      <c r="AT82" s="149" t="s">
        <v>73</v>
      </c>
      <c r="AU82" s="149" t="s">
        <v>74</v>
      </c>
      <c r="AY82" s="142" t="s">
        <v>118</v>
      </c>
      <c r="BK82" s="150">
        <f>BK83+BK89+BK94+BK100</f>
        <v>0</v>
      </c>
    </row>
    <row r="83" spans="2:65" s="10" customFormat="1" ht="19.899999999999999" customHeight="1">
      <c r="B83" s="141"/>
      <c r="D83" s="151" t="s">
        <v>73</v>
      </c>
      <c r="E83" s="152" t="s">
        <v>1159</v>
      </c>
      <c r="F83" s="152" t="s">
        <v>1160</v>
      </c>
      <c r="J83" s="153">
        <f>BK83</f>
        <v>0</v>
      </c>
      <c r="L83" s="141"/>
      <c r="M83" s="145"/>
      <c r="N83" s="146"/>
      <c r="O83" s="146"/>
      <c r="P83" s="147">
        <f>SUM(P84:P88)</f>
        <v>0</v>
      </c>
      <c r="Q83" s="146"/>
      <c r="R83" s="147">
        <f>SUM(R84:R88)</f>
        <v>0</v>
      </c>
      <c r="S83" s="146"/>
      <c r="T83" s="148">
        <f>SUM(T84:T88)</f>
        <v>0</v>
      </c>
      <c r="AR83" s="142" t="s">
        <v>130</v>
      </c>
      <c r="AT83" s="149" t="s">
        <v>73</v>
      </c>
      <c r="AU83" s="149" t="s">
        <v>80</v>
      </c>
      <c r="AY83" s="142" t="s">
        <v>118</v>
      </c>
      <c r="BK83" s="150">
        <f>SUM(BK84:BK88)</f>
        <v>0</v>
      </c>
    </row>
    <row r="84" spans="2:65" s="1" customFormat="1" ht="31.5" customHeight="1">
      <c r="B84" s="154"/>
      <c r="C84" s="155" t="s">
        <v>80</v>
      </c>
      <c r="D84" s="155" t="s">
        <v>120</v>
      </c>
      <c r="E84" s="156" t="s">
        <v>1161</v>
      </c>
      <c r="F84" s="157" t="s">
        <v>1162</v>
      </c>
      <c r="G84" s="158" t="s">
        <v>817</v>
      </c>
      <c r="H84" s="159">
        <v>1</v>
      </c>
      <c r="I84" s="160"/>
      <c r="J84" s="160">
        <f>ROUND(I84*H84,2)</f>
        <v>0</v>
      </c>
      <c r="K84" s="157" t="s">
        <v>271</v>
      </c>
      <c r="L84" s="38"/>
      <c r="M84" s="161" t="s">
        <v>5</v>
      </c>
      <c r="N84" s="162" t="s">
        <v>45</v>
      </c>
      <c r="O84" s="163">
        <v>0</v>
      </c>
      <c r="P84" s="163">
        <f>O84*H84</f>
        <v>0</v>
      </c>
      <c r="Q84" s="163">
        <v>0</v>
      </c>
      <c r="R84" s="163">
        <f>Q84*H84</f>
        <v>0</v>
      </c>
      <c r="S84" s="163">
        <v>0</v>
      </c>
      <c r="T84" s="164">
        <f>S84*H84</f>
        <v>0</v>
      </c>
      <c r="AR84" s="23" t="s">
        <v>1163</v>
      </c>
      <c r="AT84" s="23" t="s">
        <v>120</v>
      </c>
      <c r="AU84" s="23" t="s">
        <v>81</v>
      </c>
      <c r="AY84" s="23" t="s">
        <v>118</v>
      </c>
      <c r="BE84" s="165">
        <f>IF(N84="základní",J84,0)</f>
        <v>0</v>
      </c>
      <c r="BF84" s="165">
        <f>IF(N84="snížená",J84,0)</f>
        <v>0</v>
      </c>
      <c r="BG84" s="165">
        <f>IF(N84="zákl. přenesená",J84,0)</f>
        <v>0</v>
      </c>
      <c r="BH84" s="165">
        <f>IF(N84="sníž. přenesená",J84,0)</f>
        <v>0</v>
      </c>
      <c r="BI84" s="165">
        <f>IF(N84="nulová",J84,0)</f>
        <v>0</v>
      </c>
      <c r="BJ84" s="23" t="s">
        <v>80</v>
      </c>
      <c r="BK84" s="165">
        <f>ROUND(I84*H84,2)</f>
        <v>0</v>
      </c>
      <c r="BL84" s="23" t="s">
        <v>1163</v>
      </c>
      <c r="BM84" s="23" t="s">
        <v>1164</v>
      </c>
    </row>
    <row r="85" spans="2:65" s="11" customFormat="1" ht="27">
      <c r="B85" s="166"/>
      <c r="D85" s="175" t="s">
        <v>127</v>
      </c>
      <c r="E85" s="183" t="s">
        <v>5</v>
      </c>
      <c r="F85" s="184" t="s">
        <v>1165</v>
      </c>
      <c r="H85" s="185">
        <v>1</v>
      </c>
      <c r="L85" s="166"/>
      <c r="M85" s="171"/>
      <c r="N85" s="172"/>
      <c r="O85" s="172"/>
      <c r="P85" s="172"/>
      <c r="Q85" s="172"/>
      <c r="R85" s="172"/>
      <c r="S85" s="172"/>
      <c r="T85" s="173"/>
      <c r="AT85" s="168" t="s">
        <v>127</v>
      </c>
      <c r="AU85" s="168" t="s">
        <v>81</v>
      </c>
      <c r="AV85" s="11" t="s">
        <v>81</v>
      </c>
      <c r="AW85" s="11" t="s">
        <v>37</v>
      </c>
      <c r="AX85" s="11" t="s">
        <v>80</v>
      </c>
      <c r="AY85" s="168" t="s">
        <v>118</v>
      </c>
    </row>
    <row r="86" spans="2:65" s="1" customFormat="1" ht="22.5" customHeight="1">
      <c r="B86" s="154"/>
      <c r="C86" s="155" t="s">
        <v>81</v>
      </c>
      <c r="D86" s="155" t="s">
        <v>120</v>
      </c>
      <c r="E86" s="156" t="s">
        <v>1166</v>
      </c>
      <c r="F86" s="157" t="s">
        <v>1167</v>
      </c>
      <c r="G86" s="158" t="s">
        <v>817</v>
      </c>
      <c r="H86" s="159">
        <v>1</v>
      </c>
      <c r="I86" s="160"/>
      <c r="J86" s="160">
        <f>ROUND(I86*H86,2)</f>
        <v>0</v>
      </c>
      <c r="K86" s="157" t="s">
        <v>271</v>
      </c>
      <c r="L86" s="38"/>
      <c r="M86" s="161" t="s">
        <v>5</v>
      </c>
      <c r="N86" s="162" t="s">
        <v>45</v>
      </c>
      <c r="O86" s="163">
        <v>0</v>
      </c>
      <c r="P86" s="163">
        <f>O86*H86</f>
        <v>0</v>
      </c>
      <c r="Q86" s="163">
        <v>0</v>
      </c>
      <c r="R86" s="163">
        <f>Q86*H86</f>
        <v>0</v>
      </c>
      <c r="S86" s="163">
        <v>0</v>
      </c>
      <c r="T86" s="164">
        <f>S86*H86</f>
        <v>0</v>
      </c>
      <c r="AR86" s="23" t="s">
        <v>1163</v>
      </c>
      <c r="AT86" s="23" t="s">
        <v>120</v>
      </c>
      <c r="AU86" s="23" t="s">
        <v>81</v>
      </c>
      <c r="AY86" s="23" t="s">
        <v>118</v>
      </c>
      <c r="BE86" s="165">
        <f>IF(N86="základní",J86,0)</f>
        <v>0</v>
      </c>
      <c r="BF86" s="165">
        <f>IF(N86="snížená",J86,0)</f>
        <v>0</v>
      </c>
      <c r="BG86" s="165">
        <f>IF(N86="zákl. přenesená",J86,0)</f>
        <v>0</v>
      </c>
      <c r="BH86" s="165">
        <f>IF(N86="sníž. přenesená",J86,0)</f>
        <v>0</v>
      </c>
      <c r="BI86" s="165">
        <f>IF(N86="nulová",J86,0)</f>
        <v>0</v>
      </c>
      <c r="BJ86" s="23" t="s">
        <v>80</v>
      </c>
      <c r="BK86" s="165">
        <f>ROUND(I86*H86,2)</f>
        <v>0</v>
      </c>
      <c r="BL86" s="23" t="s">
        <v>1163</v>
      </c>
      <c r="BM86" s="23" t="s">
        <v>1168</v>
      </c>
    </row>
    <row r="87" spans="2:65" s="1" customFormat="1" ht="22.5" customHeight="1">
      <c r="B87" s="154"/>
      <c r="C87" s="155" t="s">
        <v>125</v>
      </c>
      <c r="D87" s="155" t="s">
        <v>120</v>
      </c>
      <c r="E87" s="156" t="s">
        <v>1169</v>
      </c>
      <c r="F87" s="157" t="s">
        <v>1170</v>
      </c>
      <c r="G87" s="158" t="s">
        <v>817</v>
      </c>
      <c r="H87" s="159">
        <v>1</v>
      </c>
      <c r="I87" s="160"/>
      <c r="J87" s="160">
        <f>ROUND(I87*H87,2)</f>
        <v>0</v>
      </c>
      <c r="K87" s="157" t="s">
        <v>271</v>
      </c>
      <c r="L87" s="38"/>
      <c r="M87" s="161" t="s">
        <v>5</v>
      </c>
      <c r="N87" s="162" t="s">
        <v>45</v>
      </c>
      <c r="O87" s="163">
        <v>0</v>
      </c>
      <c r="P87" s="163">
        <f>O87*H87</f>
        <v>0</v>
      </c>
      <c r="Q87" s="163">
        <v>0</v>
      </c>
      <c r="R87" s="163">
        <f>Q87*H87</f>
        <v>0</v>
      </c>
      <c r="S87" s="163">
        <v>0</v>
      </c>
      <c r="T87" s="164">
        <f>S87*H87</f>
        <v>0</v>
      </c>
      <c r="AR87" s="23" t="s">
        <v>1163</v>
      </c>
      <c r="AT87" s="23" t="s">
        <v>120</v>
      </c>
      <c r="AU87" s="23" t="s">
        <v>81</v>
      </c>
      <c r="AY87" s="23" t="s">
        <v>118</v>
      </c>
      <c r="BE87" s="165">
        <f>IF(N87="základní",J87,0)</f>
        <v>0</v>
      </c>
      <c r="BF87" s="165">
        <f>IF(N87="snížená",J87,0)</f>
        <v>0</v>
      </c>
      <c r="BG87" s="165">
        <f>IF(N87="zákl. přenesená",J87,0)</f>
        <v>0</v>
      </c>
      <c r="BH87" s="165">
        <f>IF(N87="sníž. přenesená",J87,0)</f>
        <v>0</v>
      </c>
      <c r="BI87" s="165">
        <f>IF(N87="nulová",J87,0)</f>
        <v>0</v>
      </c>
      <c r="BJ87" s="23" t="s">
        <v>80</v>
      </c>
      <c r="BK87" s="165">
        <f>ROUND(I87*H87,2)</f>
        <v>0</v>
      </c>
      <c r="BL87" s="23" t="s">
        <v>1163</v>
      </c>
      <c r="BM87" s="23" t="s">
        <v>1171</v>
      </c>
    </row>
    <row r="88" spans="2:65" s="1" customFormat="1" ht="31.5" customHeight="1">
      <c r="B88" s="154"/>
      <c r="C88" s="155" t="s">
        <v>123</v>
      </c>
      <c r="D88" s="155" t="s">
        <v>120</v>
      </c>
      <c r="E88" s="156" t="s">
        <v>1172</v>
      </c>
      <c r="F88" s="157" t="s">
        <v>1173</v>
      </c>
      <c r="G88" s="158" t="s">
        <v>817</v>
      </c>
      <c r="H88" s="159">
        <v>1</v>
      </c>
      <c r="I88" s="160"/>
      <c r="J88" s="160">
        <f>ROUND(I88*H88,2)</f>
        <v>0</v>
      </c>
      <c r="K88" s="157" t="s">
        <v>271</v>
      </c>
      <c r="L88" s="38"/>
      <c r="M88" s="161" t="s">
        <v>5</v>
      </c>
      <c r="N88" s="162" t="s">
        <v>45</v>
      </c>
      <c r="O88" s="163">
        <v>0</v>
      </c>
      <c r="P88" s="163">
        <f>O88*H88</f>
        <v>0</v>
      </c>
      <c r="Q88" s="163">
        <v>0</v>
      </c>
      <c r="R88" s="163">
        <f>Q88*H88</f>
        <v>0</v>
      </c>
      <c r="S88" s="163">
        <v>0</v>
      </c>
      <c r="T88" s="164">
        <f>S88*H88</f>
        <v>0</v>
      </c>
      <c r="AR88" s="23" t="s">
        <v>1163</v>
      </c>
      <c r="AT88" s="23" t="s">
        <v>120</v>
      </c>
      <c r="AU88" s="23" t="s">
        <v>81</v>
      </c>
      <c r="AY88" s="23" t="s">
        <v>118</v>
      </c>
      <c r="BE88" s="165">
        <f>IF(N88="základní",J88,0)</f>
        <v>0</v>
      </c>
      <c r="BF88" s="165">
        <f>IF(N88="snížená",J88,0)</f>
        <v>0</v>
      </c>
      <c r="BG88" s="165">
        <f>IF(N88="zákl. přenesená",J88,0)</f>
        <v>0</v>
      </c>
      <c r="BH88" s="165">
        <f>IF(N88="sníž. přenesená",J88,0)</f>
        <v>0</v>
      </c>
      <c r="BI88" s="165">
        <f>IF(N88="nulová",J88,0)</f>
        <v>0</v>
      </c>
      <c r="BJ88" s="23" t="s">
        <v>80</v>
      </c>
      <c r="BK88" s="165">
        <f>ROUND(I88*H88,2)</f>
        <v>0</v>
      </c>
      <c r="BL88" s="23" t="s">
        <v>1163</v>
      </c>
      <c r="BM88" s="23" t="s">
        <v>1174</v>
      </c>
    </row>
    <row r="89" spans="2:65" s="10" customFormat="1" ht="29.85" customHeight="1">
      <c r="B89" s="141"/>
      <c r="D89" s="151" t="s">
        <v>73</v>
      </c>
      <c r="E89" s="152" t="s">
        <v>1175</v>
      </c>
      <c r="F89" s="152" t="s">
        <v>1176</v>
      </c>
      <c r="J89" s="153">
        <f>BK89</f>
        <v>0</v>
      </c>
      <c r="L89" s="141"/>
      <c r="M89" s="145"/>
      <c r="N89" s="146"/>
      <c r="O89" s="146"/>
      <c r="P89" s="147">
        <f>SUM(P90:P93)</f>
        <v>0</v>
      </c>
      <c r="Q89" s="146"/>
      <c r="R89" s="147">
        <f>SUM(R90:R93)</f>
        <v>0</v>
      </c>
      <c r="S89" s="146"/>
      <c r="T89" s="148">
        <f>SUM(T90:T93)</f>
        <v>0</v>
      </c>
      <c r="AR89" s="142" t="s">
        <v>130</v>
      </c>
      <c r="AT89" s="149" t="s">
        <v>73</v>
      </c>
      <c r="AU89" s="149" t="s">
        <v>80</v>
      </c>
      <c r="AY89" s="142" t="s">
        <v>118</v>
      </c>
      <c r="BK89" s="150">
        <f>SUM(BK90:BK93)</f>
        <v>0</v>
      </c>
    </row>
    <row r="90" spans="2:65" s="1" customFormat="1" ht="22.5" customHeight="1">
      <c r="B90" s="154"/>
      <c r="C90" s="155" t="s">
        <v>130</v>
      </c>
      <c r="D90" s="155" t="s">
        <v>120</v>
      </c>
      <c r="E90" s="156" t="s">
        <v>1177</v>
      </c>
      <c r="F90" s="157" t="s">
        <v>1178</v>
      </c>
      <c r="G90" s="158" t="s">
        <v>817</v>
      </c>
      <c r="H90" s="159">
        <v>1</v>
      </c>
      <c r="I90" s="160"/>
      <c r="J90" s="160">
        <f>ROUND(I90*H90,2)</f>
        <v>0</v>
      </c>
      <c r="K90" s="157" t="s">
        <v>271</v>
      </c>
      <c r="L90" s="38"/>
      <c r="M90" s="161" t="s">
        <v>5</v>
      </c>
      <c r="N90" s="162" t="s">
        <v>45</v>
      </c>
      <c r="O90" s="163">
        <v>0</v>
      </c>
      <c r="P90" s="163">
        <f>O90*H90</f>
        <v>0</v>
      </c>
      <c r="Q90" s="163">
        <v>0</v>
      </c>
      <c r="R90" s="163">
        <f>Q90*H90</f>
        <v>0</v>
      </c>
      <c r="S90" s="163">
        <v>0</v>
      </c>
      <c r="T90" s="164">
        <f>S90*H90</f>
        <v>0</v>
      </c>
      <c r="AR90" s="23" t="s">
        <v>1163</v>
      </c>
      <c r="AT90" s="23" t="s">
        <v>120</v>
      </c>
      <c r="AU90" s="23" t="s">
        <v>81</v>
      </c>
      <c r="AY90" s="23" t="s">
        <v>118</v>
      </c>
      <c r="BE90" s="165">
        <f>IF(N90="základní",J90,0)</f>
        <v>0</v>
      </c>
      <c r="BF90" s="165">
        <f>IF(N90="snížená",J90,0)</f>
        <v>0</v>
      </c>
      <c r="BG90" s="165">
        <f>IF(N90="zákl. přenesená",J90,0)</f>
        <v>0</v>
      </c>
      <c r="BH90" s="165">
        <f>IF(N90="sníž. přenesená",J90,0)</f>
        <v>0</v>
      </c>
      <c r="BI90" s="165">
        <f>IF(N90="nulová",J90,0)</f>
        <v>0</v>
      </c>
      <c r="BJ90" s="23" t="s">
        <v>80</v>
      </c>
      <c r="BK90" s="165">
        <f>ROUND(I90*H90,2)</f>
        <v>0</v>
      </c>
      <c r="BL90" s="23" t="s">
        <v>1163</v>
      </c>
      <c r="BM90" s="23" t="s">
        <v>1179</v>
      </c>
    </row>
    <row r="91" spans="2:65" s="11" customFormat="1" ht="27">
      <c r="B91" s="166"/>
      <c r="D91" s="167" t="s">
        <v>127</v>
      </c>
      <c r="E91" s="168" t="s">
        <v>5</v>
      </c>
      <c r="F91" s="169" t="s">
        <v>1180</v>
      </c>
      <c r="H91" s="170">
        <v>1</v>
      </c>
      <c r="L91" s="166"/>
      <c r="M91" s="171"/>
      <c r="N91" s="172"/>
      <c r="O91" s="172"/>
      <c r="P91" s="172"/>
      <c r="Q91" s="172"/>
      <c r="R91" s="172"/>
      <c r="S91" s="172"/>
      <c r="T91" s="173"/>
      <c r="AT91" s="168" t="s">
        <v>127</v>
      </c>
      <c r="AU91" s="168" t="s">
        <v>81</v>
      </c>
      <c r="AV91" s="11" t="s">
        <v>81</v>
      </c>
      <c r="AW91" s="11" t="s">
        <v>37</v>
      </c>
      <c r="AX91" s="11" t="s">
        <v>74</v>
      </c>
      <c r="AY91" s="168" t="s">
        <v>118</v>
      </c>
    </row>
    <row r="92" spans="2:65" s="13" customFormat="1">
      <c r="B92" s="186"/>
      <c r="D92" s="167" t="s">
        <v>127</v>
      </c>
      <c r="E92" s="187" t="s">
        <v>5</v>
      </c>
      <c r="F92" s="188" t="s">
        <v>1181</v>
      </c>
      <c r="H92" s="189" t="s">
        <v>5</v>
      </c>
      <c r="L92" s="186"/>
      <c r="M92" s="190"/>
      <c r="N92" s="191"/>
      <c r="O92" s="191"/>
      <c r="P92" s="191"/>
      <c r="Q92" s="191"/>
      <c r="R92" s="191"/>
      <c r="S92" s="191"/>
      <c r="T92" s="192"/>
      <c r="AT92" s="189" t="s">
        <v>127</v>
      </c>
      <c r="AU92" s="189" t="s">
        <v>81</v>
      </c>
      <c r="AV92" s="13" t="s">
        <v>80</v>
      </c>
      <c r="AW92" s="13" t="s">
        <v>37</v>
      </c>
      <c r="AX92" s="13" t="s">
        <v>74</v>
      </c>
      <c r="AY92" s="189" t="s">
        <v>118</v>
      </c>
    </row>
    <row r="93" spans="2:65" s="12" customFormat="1">
      <c r="B93" s="174"/>
      <c r="D93" s="167" t="s">
        <v>127</v>
      </c>
      <c r="E93" s="193" t="s">
        <v>5</v>
      </c>
      <c r="F93" s="194" t="s">
        <v>128</v>
      </c>
      <c r="H93" s="195">
        <v>1</v>
      </c>
      <c r="L93" s="174"/>
      <c r="M93" s="179"/>
      <c r="N93" s="180"/>
      <c r="O93" s="180"/>
      <c r="P93" s="180"/>
      <c r="Q93" s="180"/>
      <c r="R93" s="180"/>
      <c r="S93" s="180"/>
      <c r="T93" s="181"/>
      <c r="AT93" s="182" t="s">
        <v>127</v>
      </c>
      <c r="AU93" s="182" t="s">
        <v>81</v>
      </c>
      <c r="AV93" s="12" t="s">
        <v>123</v>
      </c>
      <c r="AW93" s="12" t="s">
        <v>37</v>
      </c>
      <c r="AX93" s="12" t="s">
        <v>80</v>
      </c>
      <c r="AY93" s="182" t="s">
        <v>118</v>
      </c>
    </row>
    <row r="94" spans="2:65" s="10" customFormat="1" ht="29.85" customHeight="1">
      <c r="B94" s="141"/>
      <c r="D94" s="151" t="s">
        <v>73</v>
      </c>
      <c r="E94" s="152" t="s">
        <v>1182</v>
      </c>
      <c r="F94" s="152" t="s">
        <v>1183</v>
      </c>
      <c r="J94" s="153">
        <f>BK94</f>
        <v>0</v>
      </c>
      <c r="L94" s="141"/>
      <c r="M94" s="145"/>
      <c r="N94" s="146"/>
      <c r="O94" s="146"/>
      <c r="P94" s="147">
        <f>SUM(P95:P99)</f>
        <v>0</v>
      </c>
      <c r="Q94" s="146"/>
      <c r="R94" s="147">
        <f>SUM(R95:R99)</f>
        <v>0</v>
      </c>
      <c r="S94" s="146"/>
      <c r="T94" s="148">
        <f>SUM(T95:T99)</f>
        <v>0</v>
      </c>
      <c r="AR94" s="142" t="s">
        <v>130</v>
      </c>
      <c r="AT94" s="149" t="s">
        <v>73</v>
      </c>
      <c r="AU94" s="149" t="s">
        <v>80</v>
      </c>
      <c r="AY94" s="142" t="s">
        <v>118</v>
      </c>
      <c r="BK94" s="150">
        <f>SUM(BK95:BK99)</f>
        <v>0</v>
      </c>
    </row>
    <row r="95" spans="2:65" s="1" customFormat="1" ht="22.5" customHeight="1">
      <c r="B95" s="154"/>
      <c r="C95" s="155" t="s">
        <v>131</v>
      </c>
      <c r="D95" s="155" t="s">
        <v>120</v>
      </c>
      <c r="E95" s="156" t="s">
        <v>1184</v>
      </c>
      <c r="F95" s="157" t="s">
        <v>1185</v>
      </c>
      <c r="G95" s="158" t="s">
        <v>817</v>
      </c>
      <c r="H95" s="159">
        <v>1</v>
      </c>
      <c r="I95" s="160"/>
      <c r="J95" s="160">
        <f>ROUND(I95*H95,2)</f>
        <v>0</v>
      </c>
      <c r="K95" s="157" t="s">
        <v>271</v>
      </c>
      <c r="L95" s="38"/>
      <c r="M95" s="161" t="s">
        <v>5</v>
      </c>
      <c r="N95" s="162" t="s">
        <v>45</v>
      </c>
      <c r="O95" s="163">
        <v>0</v>
      </c>
      <c r="P95" s="163">
        <f>O95*H95</f>
        <v>0</v>
      </c>
      <c r="Q95" s="163">
        <v>0</v>
      </c>
      <c r="R95" s="163">
        <f>Q95*H95</f>
        <v>0</v>
      </c>
      <c r="S95" s="163">
        <v>0</v>
      </c>
      <c r="T95" s="164">
        <f>S95*H95</f>
        <v>0</v>
      </c>
      <c r="AR95" s="23" t="s">
        <v>1163</v>
      </c>
      <c r="AT95" s="23" t="s">
        <v>120</v>
      </c>
      <c r="AU95" s="23" t="s">
        <v>81</v>
      </c>
      <c r="AY95" s="23" t="s">
        <v>118</v>
      </c>
      <c r="BE95" s="165">
        <f>IF(N95="základní",J95,0)</f>
        <v>0</v>
      </c>
      <c r="BF95" s="165">
        <f>IF(N95="snížená",J95,0)</f>
        <v>0</v>
      </c>
      <c r="BG95" s="165">
        <f>IF(N95="zákl. přenesená",J95,0)</f>
        <v>0</v>
      </c>
      <c r="BH95" s="165">
        <f>IF(N95="sníž. přenesená",J95,0)</f>
        <v>0</v>
      </c>
      <c r="BI95" s="165">
        <f>IF(N95="nulová",J95,0)</f>
        <v>0</v>
      </c>
      <c r="BJ95" s="23" t="s">
        <v>80</v>
      </c>
      <c r="BK95" s="165">
        <f>ROUND(I95*H95,2)</f>
        <v>0</v>
      </c>
      <c r="BL95" s="23" t="s">
        <v>1163</v>
      </c>
      <c r="BM95" s="23" t="s">
        <v>1186</v>
      </c>
    </row>
    <row r="96" spans="2:65" s="11" customFormat="1">
      <c r="B96" s="166"/>
      <c r="D96" s="175" t="s">
        <v>127</v>
      </c>
      <c r="E96" s="183" t="s">
        <v>5</v>
      </c>
      <c r="F96" s="184" t="s">
        <v>1187</v>
      </c>
      <c r="H96" s="185">
        <v>1</v>
      </c>
      <c r="L96" s="166"/>
      <c r="M96" s="171"/>
      <c r="N96" s="172"/>
      <c r="O96" s="172"/>
      <c r="P96" s="172"/>
      <c r="Q96" s="172"/>
      <c r="R96" s="172"/>
      <c r="S96" s="172"/>
      <c r="T96" s="173"/>
      <c r="AT96" s="168" t="s">
        <v>127</v>
      </c>
      <c r="AU96" s="168" t="s">
        <v>81</v>
      </c>
      <c r="AV96" s="11" t="s">
        <v>81</v>
      </c>
      <c r="AW96" s="11" t="s">
        <v>37</v>
      </c>
      <c r="AX96" s="11" t="s">
        <v>80</v>
      </c>
      <c r="AY96" s="168" t="s">
        <v>118</v>
      </c>
    </row>
    <row r="97" spans="2:65" s="1" customFormat="1" ht="31.5" customHeight="1">
      <c r="B97" s="154"/>
      <c r="C97" s="155" t="s">
        <v>132</v>
      </c>
      <c r="D97" s="155" t="s">
        <v>120</v>
      </c>
      <c r="E97" s="156" t="s">
        <v>1188</v>
      </c>
      <c r="F97" s="157" t="s">
        <v>1189</v>
      </c>
      <c r="G97" s="158" t="s">
        <v>817</v>
      </c>
      <c r="H97" s="159">
        <v>1</v>
      </c>
      <c r="I97" s="160"/>
      <c r="J97" s="160">
        <f>ROUND(I97*H97,2)</f>
        <v>0</v>
      </c>
      <c r="K97" s="157" t="s">
        <v>271</v>
      </c>
      <c r="L97" s="38"/>
      <c r="M97" s="161" t="s">
        <v>5</v>
      </c>
      <c r="N97" s="162" t="s">
        <v>45</v>
      </c>
      <c r="O97" s="163">
        <v>0</v>
      </c>
      <c r="P97" s="163">
        <f>O97*H97</f>
        <v>0</v>
      </c>
      <c r="Q97" s="163">
        <v>0</v>
      </c>
      <c r="R97" s="163">
        <f>Q97*H97</f>
        <v>0</v>
      </c>
      <c r="S97" s="163">
        <v>0</v>
      </c>
      <c r="T97" s="164">
        <f>S97*H97</f>
        <v>0</v>
      </c>
      <c r="AR97" s="23" t="s">
        <v>1163</v>
      </c>
      <c r="AT97" s="23" t="s">
        <v>120</v>
      </c>
      <c r="AU97" s="23" t="s">
        <v>81</v>
      </c>
      <c r="AY97" s="23" t="s">
        <v>118</v>
      </c>
      <c r="BE97" s="165">
        <f>IF(N97="základní",J97,0)</f>
        <v>0</v>
      </c>
      <c r="BF97" s="165">
        <f>IF(N97="snížená",J97,0)</f>
        <v>0</v>
      </c>
      <c r="BG97" s="165">
        <f>IF(N97="zákl. přenesená",J97,0)</f>
        <v>0</v>
      </c>
      <c r="BH97" s="165">
        <f>IF(N97="sníž. přenesená",J97,0)</f>
        <v>0</v>
      </c>
      <c r="BI97" s="165">
        <f>IF(N97="nulová",J97,0)</f>
        <v>0</v>
      </c>
      <c r="BJ97" s="23" t="s">
        <v>80</v>
      </c>
      <c r="BK97" s="165">
        <f>ROUND(I97*H97,2)</f>
        <v>0</v>
      </c>
      <c r="BL97" s="23" t="s">
        <v>1163</v>
      </c>
      <c r="BM97" s="23" t="s">
        <v>1190</v>
      </c>
    </row>
    <row r="98" spans="2:65" s="11" customFormat="1">
      <c r="B98" s="166"/>
      <c r="D98" s="167" t="s">
        <v>127</v>
      </c>
      <c r="E98" s="168" t="s">
        <v>5</v>
      </c>
      <c r="F98" s="169" t="s">
        <v>1191</v>
      </c>
      <c r="H98" s="170">
        <v>1</v>
      </c>
      <c r="L98" s="166"/>
      <c r="M98" s="171"/>
      <c r="N98" s="172"/>
      <c r="O98" s="172"/>
      <c r="P98" s="172"/>
      <c r="Q98" s="172"/>
      <c r="R98" s="172"/>
      <c r="S98" s="172"/>
      <c r="T98" s="173"/>
      <c r="AT98" s="168" t="s">
        <v>127</v>
      </c>
      <c r="AU98" s="168" t="s">
        <v>81</v>
      </c>
      <c r="AV98" s="11" t="s">
        <v>81</v>
      </c>
      <c r="AW98" s="11" t="s">
        <v>37</v>
      </c>
      <c r="AX98" s="11" t="s">
        <v>74</v>
      </c>
      <c r="AY98" s="168" t="s">
        <v>118</v>
      </c>
    </row>
    <row r="99" spans="2:65" s="12" customFormat="1">
      <c r="B99" s="174"/>
      <c r="D99" s="167" t="s">
        <v>127</v>
      </c>
      <c r="E99" s="193" t="s">
        <v>5</v>
      </c>
      <c r="F99" s="194" t="s">
        <v>128</v>
      </c>
      <c r="H99" s="195">
        <v>1</v>
      </c>
      <c r="L99" s="174"/>
      <c r="M99" s="179"/>
      <c r="N99" s="180"/>
      <c r="O99" s="180"/>
      <c r="P99" s="180"/>
      <c r="Q99" s="180"/>
      <c r="R99" s="180"/>
      <c r="S99" s="180"/>
      <c r="T99" s="181"/>
      <c r="AT99" s="182" t="s">
        <v>127</v>
      </c>
      <c r="AU99" s="182" t="s">
        <v>81</v>
      </c>
      <c r="AV99" s="12" t="s">
        <v>123</v>
      </c>
      <c r="AW99" s="12" t="s">
        <v>37</v>
      </c>
      <c r="AX99" s="12" t="s">
        <v>80</v>
      </c>
      <c r="AY99" s="182" t="s">
        <v>118</v>
      </c>
    </row>
    <row r="100" spans="2:65" s="10" customFormat="1" ht="29.85" customHeight="1">
      <c r="B100" s="141"/>
      <c r="D100" s="151" t="s">
        <v>73</v>
      </c>
      <c r="E100" s="152" t="s">
        <v>1192</v>
      </c>
      <c r="F100" s="152" t="s">
        <v>1193</v>
      </c>
      <c r="J100" s="153">
        <f>BK100</f>
        <v>0</v>
      </c>
      <c r="L100" s="141"/>
      <c r="M100" s="145"/>
      <c r="N100" s="146"/>
      <c r="O100" s="146"/>
      <c r="P100" s="147">
        <f>SUM(P101:P102)</f>
        <v>0</v>
      </c>
      <c r="Q100" s="146"/>
      <c r="R100" s="147">
        <f>SUM(R101:R102)</f>
        <v>0</v>
      </c>
      <c r="S100" s="146"/>
      <c r="T100" s="148">
        <f>SUM(T101:T102)</f>
        <v>0</v>
      </c>
      <c r="AR100" s="142" t="s">
        <v>130</v>
      </c>
      <c r="AT100" s="149" t="s">
        <v>73</v>
      </c>
      <c r="AU100" s="149" t="s">
        <v>80</v>
      </c>
      <c r="AY100" s="142" t="s">
        <v>118</v>
      </c>
      <c r="BK100" s="150">
        <f>SUM(BK101:BK102)</f>
        <v>0</v>
      </c>
    </row>
    <row r="101" spans="2:65" s="1" customFormat="1" ht="22.5" customHeight="1">
      <c r="B101" s="154"/>
      <c r="C101" s="155" t="s">
        <v>135</v>
      </c>
      <c r="D101" s="155" t="s">
        <v>120</v>
      </c>
      <c r="E101" s="156" t="s">
        <v>1194</v>
      </c>
      <c r="F101" s="157" t="s">
        <v>1195</v>
      </c>
      <c r="G101" s="158" t="s">
        <v>817</v>
      </c>
      <c r="H101" s="159">
        <v>1</v>
      </c>
      <c r="I101" s="160"/>
      <c r="J101" s="160">
        <f>ROUND(I101*H101,2)</f>
        <v>0</v>
      </c>
      <c r="K101" s="157" t="s">
        <v>271</v>
      </c>
      <c r="L101" s="38"/>
      <c r="M101" s="161" t="s">
        <v>5</v>
      </c>
      <c r="N101" s="162" t="s">
        <v>45</v>
      </c>
      <c r="O101" s="163">
        <v>0</v>
      </c>
      <c r="P101" s="163">
        <f>O101*H101</f>
        <v>0</v>
      </c>
      <c r="Q101" s="163">
        <v>0</v>
      </c>
      <c r="R101" s="163">
        <f>Q101*H101</f>
        <v>0</v>
      </c>
      <c r="S101" s="163">
        <v>0</v>
      </c>
      <c r="T101" s="164">
        <f>S101*H101</f>
        <v>0</v>
      </c>
      <c r="AR101" s="23" t="s">
        <v>1163</v>
      </c>
      <c r="AT101" s="23" t="s">
        <v>120</v>
      </c>
      <c r="AU101" s="23" t="s">
        <v>81</v>
      </c>
      <c r="AY101" s="23" t="s">
        <v>118</v>
      </c>
      <c r="BE101" s="165">
        <f>IF(N101="základní",J101,0)</f>
        <v>0</v>
      </c>
      <c r="BF101" s="165">
        <f>IF(N101="snížená",J101,0)</f>
        <v>0</v>
      </c>
      <c r="BG101" s="165">
        <f>IF(N101="zákl. přenesená",J101,0)</f>
        <v>0</v>
      </c>
      <c r="BH101" s="165">
        <f>IF(N101="sníž. přenesená",J101,0)</f>
        <v>0</v>
      </c>
      <c r="BI101" s="165">
        <f>IF(N101="nulová",J101,0)</f>
        <v>0</v>
      </c>
      <c r="BJ101" s="23" t="s">
        <v>80</v>
      </c>
      <c r="BK101" s="165">
        <f>ROUND(I101*H101,2)</f>
        <v>0</v>
      </c>
      <c r="BL101" s="23" t="s">
        <v>1163</v>
      </c>
      <c r="BM101" s="23" t="s">
        <v>1196</v>
      </c>
    </row>
    <row r="102" spans="2:65" s="11" customFormat="1" ht="27">
      <c r="B102" s="166"/>
      <c r="D102" s="167" t="s">
        <v>127</v>
      </c>
      <c r="E102" s="168" t="s">
        <v>5</v>
      </c>
      <c r="F102" s="169" t="s">
        <v>1197</v>
      </c>
      <c r="H102" s="170">
        <v>1</v>
      </c>
      <c r="L102" s="166"/>
      <c r="M102" s="196"/>
      <c r="N102" s="197"/>
      <c r="O102" s="197"/>
      <c r="P102" s="197"/>
      <c r="Q102" s="197"/>
      <c r="R102" s="197"/>
      <c r="S102" s="197"/>
      <c r="T102" s="198"/>
      <c r="AT102" s="168" t="s">
        <v>127</v>
      </c>
      <c r="AU102" s="168" t="s">
        <v>81</v>
      </c>
      <c r="AV102" s="11" t="s">
        <v>81</v>
      </c>
      <c r="AW102" s="11" t="s">
        <v>37</v>
      </c>
      <c r="AX102" s="11" t="s">
        <v>80</v>
      </c>
      <c r="AY102" s="168" t="s">
        <v>118</v>
      </c>
    </row>
    <row r="103" spans="2:65" s="1" customFormat="1" ht="6.95" customHeight="1"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38"/>
    </row>
  </sheetData>
  <autoFilter ref="C80:K102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4" customFormat="1" ht="45" customHeight="1">
      <c r="B3" s="216"/>
      <c r="C3" s="331" t="s">
        <v>1198</v>
      </c>
      <c r="D3" s="331"/>
      <c r="E3" s="331"/>
      <c r="F3" s="331"/>
      <c r="G3" s="331"/>
      <c r="H3" s="331"/>
      <c r="I3" s="331"/>
      <c r="J3" s="331"/>
      <c r="K3" s="217"/>
    </row>
    <row r="4" spans="2:11" ht="25.5" customHeight="1">
      <c r="B4" s="218"/>
      <c r="C4" s="332" t="s">
        <v>1199</v>
      </c>
      <c r="D4" s="332"/>
      <c r="E4" s="332"/>
      <c r="F4" s="332"/>
      <c r="G4" s="332"/>
      <c r="H4" s="332"/>
      <c r="I4" s="332"/>
      <c r="J4" s="332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333" t="s">
        <v>1200</v>
      </c>
      <c r="D6" s="333"/>
      <c r="E6" s="333"/>
      <c r="F6" s="333"/>
      <c r="G6" s="333"/>
      <c r="H6" s="333"/>
      <c r="I6" s="333"/>
      <c r="J6" s="333"/>
      <c r="K6" s="219"/>
    </row>
    <row r="7" spans="2:11" ht="15" customHeight="1">
      <c r="B7" s="222"/>
      <c r="C7" s="333" t="s">
        <v>1201</v>
      </c>
      <c r="D7" s="333"/>
      <c r="E7" s="333"/>
      <c r="F7" s="333"/>
      <c r="G7" s="333"/>
      <c r="H7" s="333"/>
      <c r="I7" s="333"/>
      <c r="J7" s="333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333" t="s">
        <v>1202</v>
      </c>
      <c r="D9" s="333"/>
      <c r="E9" s="333"/>
      <c r="F9" s="333"/>
      <c r="G9" s="333"/>
      <c r="H9" s="333"/>
      <c r="I9" s="333"/>
      <c r="J9" s="333"/>
      <c r="K9" s="219"/>
    </row>
    <row r="10" spans="2:11" ht="15" customHeight="1">
      <c r="B10" s="222"/>
      <c r="C10" s="221"/>
      <c r="D10" s="333" t="s">
        <v>1203</v>
      </c>
      <c r="E10" s="333"/>
      <c r="F10" s="333"/>
      <c r="G10" s="333"/>
      <c r="H10" s="333"/>
      <c r="I10" s="333"/>
      <c r="J10" s="333"/>
      <c r="K10" s="219"/>
    </row>
    <row r="11" spans="2:11" ht="15" customHeight="1">
      <c r="B11" s="222"/>
      <c r="C11" s="223"/>
      <c r="D11" s="333" t="s">
        <v>1204</v>
      </c>
      <c r="E11" s="333"/>
      <c r="F11" s="333"/>
      <c r="G11" s="333"/>
      <c r="H11" s="333"/>
      <c r="I11" s="333"/>
      <c r="J11" s="333"/>
      <c r="K11" s="219"/>
    </row>
    <row r="12" spans="2:11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>
      <c r="B13" s="222"/>
      <c r="C13" s="223"/>
      <c r="D13" s="333" t="s">
        <v>1205</v>
      </c>
      <c r="E13" s="333"/>
      <c r="F13" s="333"/>
      <c r="G13" s="333"/>
      <c r="H13" s="333"/>
      <c r="I13" s="333"/>
      <c r="J13" s="333"/>
      <c r="K13" s="219"/>
    </row>
    <row r="14" spans="2:11" ht="15" customHeight="1">
      <c r="B14" s="222"/>
      <c r="C14" s="223"/>
      <c r="D14" s="333" t="s">
        <v>1206</v>
      </c>
      <c r="E14" s="333"/>
      <c r="F14" s="333"/>
      <c r="G14" s="333"/>
      <c r="H14" s="333"/>
      <c r="I14" s="333"/>
      <c r="J14" s="333"/>
      <c r="K14" s="219"/>
    </row>
    <row r="15" spans="2:11" ht="15" customHeight="1">
      <c r="B15" s="222"/>
      <c r="C15" s="223"/>
      <c r="D15" s="333" t="s">
        <v>1207</v>
      </c>
      <c r="E15" s="333"/>
      <c r="F15" s="333"/>
      <c r="G15" s="333"/>
      <c r="H15" s="333"/>
      <c r="I15" s="333"/>
      <c r="J15" s="333"/>
      <c r="K15" s="219"/>
    </row>
    <row r="16" spans="2:11" ht="15" customHeight="1">
      <c r="B16" s="222"/>
      <c r="C16" s="223"/>
      <c r="D16" s="223"/>
      <c r="E16" s="224" t="s">
        <v>79</v>
      </c>
      <c r="F16" s="333" t="s">
        <v>1208</v>
      </c>
      <c r="G16" s="333"/>
      <c r="H16" s="333"/>
      <c r="I16" s="333"/>
      <c r="J16" s="333"/>
      <c r="K16" s="219"/>
    </row>
    <row r="17" spans="2:11" ht="15" customHeight="1">
      <c r="B17" s="222"/>
      <c r="C17" s="223"/>
      <c r="D17" s="223"/>
      <c r="E17" s="224" t="s">
        <v>1209</v>
      </c>
      <c r="F17" s="333" t="s">
        <v>1210</v>
      </c>
      <c r="G17" s="333"/>
      <c r="H17" s="333"/>
      <c r="I17" s="333"/>
      <c r="J17" s="333"/>
      <c r="K17" s="219"/>
    </row>
    <row r="18" spans="2:11" ht="15" customHeight="1">
      <c r="B18" s="222"/>
      <c r="C18" s="223"/>
      <c r="D18" s="223"/>
      <c r="E18" s="224" t="s">
        <v>1211</v>
      </c>
      <c r="F18" s="333" t="s">
        <v>1212</v>
      </c>
      <c r="G18" s="333"/>
      <c r="H18" s="333"/>
      <c r="I18" s="333"/>
      <c r="J18" s="333"/>
      <c r="K18" s="219"/>
    </row>
    <row r="19" spans="2:11" ht="15" customHeight="1">
      <c r="B19" s="222"/>
      <c r="C19" s="223"/>
      <c r="D19" s="223"/>
      <c r="E19" s="224" t="s">
        <v>1213</v>
      </c>
      <c r="F19" s="333" t="s">
        <v>1214</v>
      </c>
      <c r="G19" s="333"/>
      <c r="H19" s="333"/>
      <c r="I19" s="333"/>
      <c r="J19" s="333"/>
      <c r="K19" s="219"/>
    </row>
    <row r="20" spans="2:11" ht="15" customHeight="1">
      <c r="B20" s="222"/>
      <c r="C20" s="223"/>
      <c r="D20" s="223"/>
      <c r="E20" s="224" t="s">
        <v>1215</v>
      </c>
      <c r="F20" s="333" t="s">
        <v>1216</v>
      </c>
      <c r="G20" s="333"/>
      <c r="H20" s="333"/>
      <c r="I20" s="333"/>
      <c r="J20" s="333"/>
      <c r="K20" s="219"/>
    </row>
    <row r="21" spans="2:11" ht="15" customHeight="1">
      <c r="B21" s="222"/>
      <c r="C21" s="223"/>
      <c r="D21" s="223"/>
      <c r="E21" s="224" t="s">
        <v>1217</v>
      </c>
      <c r="F21" s="333" t="s">
        <v>1218</v>
      </c>
      <c r="G21" s="333"/>
      <c r="H21" s="333"/>
      <c r="I21" s="333"/>
      <c r="J21" s="333"/>
      <c r="K21" s="219"/>
    </row>
    <row r="22" spans="2:11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>
      <c r="B23" s="222"/>
      <c r="C23" s="333" t="s">
        <v>1219</v>
      </c>
      <c r="D23" s="333"/>
      <c r="E23" s="333"/>
      <c r="F23" s="333"/>
      <c r="G23" s="333"/>
      <c r="H23" s="333"/>
      <c r="I23" s="333"/>
      <c r="J23" s="333"/>
      <c r="K23" s="219"/>
    </row>
    <row r="24" spans="2:11" ht="15" customHeight="1">
      <c r="B24" s="222"/>
      <c r="C24" s="333" t="s">
        <v>1220</v>
      </c>
      <c r="D24" s="333"/>
      <c r="E24" s="333"/>
      <c r="F24" s="333"/>
      <c r="G24" s="333"/>
      <c r="H24" s="333"/>
      <c r="I24" s="333"/>
      <c r="J24" s="333"/>
      <c r="K24" s="219"/>
    </row>
    <row r="25" spans="2:11" ht="15" customHeight="1">
      <c r="B25" s="222"/>
      <c r="C25" s="221"/>
      <c r="D25" s="333" t="s">
        <v>1221</v>
      </c>
      <c r="E25" s="333"/>
      <c r="F25" s="333"/>
      <c r="G25" s="333"/>
      <c r="H25" s="333"/>
      <c r="I25" s="333"/>
      <c r="J25" s="333"/>
      <c r="K25" s="219"/>
    </row>
    <row r="26" spans="2:11" ht="15" customHeight="1">
      <c r="B26" s="222"/>
      <c r="C26" s="223"/>
      <c r="D26" s="333" t="s">
        <v>1222</v>
      </c>
      <c r="E26" s="333"/>
      <c r="F26" s="333"/>
      <c r="G26" s="333"/>
      <c r="H26" s="333"/>
      <c r="I26" s="333"/>
      <c r="J26" s="333"/>
      <c r="K26" s="219"/>
    </row>
    <row r="27" spans="2:11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>
      <c r="B28" s="222"/>
      <c r="C28" s="223"/>
      <c r="D28" s="333" t="s">
        <v>1223</v>
      </c>
      <c r="E28" s="333"/>
      <c r="F28" s="333"/>
      <c r="G28" s="333"/>
      <c r="H28" s="333"/>
      <c r="I28" s="333"/>
      <c r="J28" s="333"/>
      <c r="K28" s="219"/>
    </row>
    <row r="29" spans="2:11" ht="15" customHeight="1">
      <c r="B29" s="222"/>
      <c r="C29" s="223"/>
      <c r="D29" s="333" t="s">
        <v>1224</v>
      </c>
      <c r="E29" s="333"/>
      <c r="F29" s="333"/>
      <c r="G29" s="333"/>
      <c r="H29" s="333"/>
      <c r="I29" s="333"/>
      <c r="J29" s="333"/>
      <c r="K29" s="219"/>
    </row>
    <row r="30" spans="2:11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>
      <c r="B31" s="222"/>
      <c r="C31" s="223"/>
      <c r="D31" s="333" t="s">
        <v>1225</v>
      </c>
      <c r="E31" s="333"/>
      <c r="F31" s="333"/>
      <c r="G31" s="333"/>
      <c r="H31" s="333"/>
      <c r="I31" s="333"/>
      <c r="J31" s="333"/>
      <c r="K31" s="219"/>
    </row>
    <row r="32" spans="2:11" ht="15" customHeight="1">
      <c r="B32" s="222"/>
      <c r="C32" s="223"/>
      <c r="D32" s="333" t="s">
        <v>1226</v>
      </c>
      <c r="E32" s="333"/>
      <c r="F32" s="333"/>
      <c r="G32" s="333"/>
      <c r="H32" s="333"/>
      <c r="I32" s="333"/>
      <c r="J32" s="333"/>
      <c r="K32" s="219"/>
    </row>
    <row r="33" spans="2:11" ht="15" customHeight="1">
      <c r="B33" s="222"/>
      <c r="C33" s="223"/>
      <c r="D33" s="333" t="s">
        <v>1227</v>
      </c>
      <c r="E33" s="333"/>
      <c r="F33" s="333"/>
      <c r="G33" s="333"/>
      <c r="H33" s="333"/>
      <c r="I33" s="333"/>
      <c r="J33" s="333"/>
      <c r="K33" s="219"/>
    </row>
    <row r="34" spans="2:11" ht="15" customHeight="1">
      <c r="B34" s="222"/>
      <c r="C34" s="223"/>
      <c r="D34" s="221"/>
      <c r="E34" s="225" t="s">
        <v>103</v>
      </c>
      <c r="F34" s="221"/>
      <c r="G34" s="333" t="s">
        <v>1228</v>
      </c>
      <c r="H34" s="333"/>
      <c r="I34" s="333"/>
      <c r="J34" s="333"/>
      <c r="K34" s="219"/>
    </row>
    <row r="35" spans="2:11" ht="30.75" customHeight="1">
      <c r="B35" s="222"/>
      <c r="C35" s="223"/>
      <c r="D35" s="221"/>
      <c r="E35" s="225" t="s">
        <v>1229</v>
      </c>
      <c r="F35" s="221"/>
      <c r="G35" s="333" t="s">
        <v>1230</v>
      </c>
      <c r="H35" s="333"/>
      <c r="I35" s="333"/>
      <c r="J35" s="333"/>
      <c r="K35" s="219"/>
    </row>
    <row r="36" spans="2:11" ht="15" customHeight="1">
      <c r="B36" s="222"/>
      <c r="C36" s="223"/>
      <c r="D36" s="221"/>
      <c r="E36" s="225" t="s">
        <v>55</v>
      </c>
      <c r="F36" s="221"/>
      <c r="G36" s="333" t="s">
        <v>1231</v>
      </c>
      <c r="H36" s="333"/>
      <c r="I36" s="333"/>
      <c r="J36" s="333"/>
      <c r="K36" s="219"/>
    </row>
    <row r="37" spans="2:11" ht="15" customHeight="1">
      <c r="B37" s="222"/>
      <c r="C37" s="223"/>
      <c r="D37" s="221"/>
      <c r="E37" s="225" t="s">
        <v>104</v>
      </c>
      <c r="F37" s="221"/>
      <c r="G37" s="333" t="s">
        <v>1232</v>
      </c>
      <c r="H37" s="333"/>
      <c r="I37" s="333"/>
      <c r="J37" s="333"/>
      <c r="K37" s="219"/>
    </row>
    <row r="38" spans="2:11" ht="15" customHeight="1">
      <c r="B38" s="222"/>
      <c r="C38" s="223"/>
      <c r="D38" s="221"/>
      <c r="E38" s="225" t="s">
        <v>105</v>
      </c>
      <c r="F38" s="221"/>
      <c r="G38" s="333" t="s">
        <v>1233</v>
      </c>
      <c r="H38" s="333"/>
      <c r="I38" s="333"/>
      <c r="J38" s="333"/>
      <c r="K38" s="219"/>
    </row>
    <row r="39" spans="2:11" ht="15" customHeight="1">
      <c r="B39" s="222"/>
      <c r="C39" s="223"/>
      <c r="D39" s="221"/>
      <c r="E39" s="225" t="s">
        <v>106</v>
      </c>
      <c r="F39" s="221"/>
      <c r="G39" s="333" t="s">
        <v>1234</v>
      </c>
      <c r="H39" s="333"/>
      <c r="I39" s="333"/>
      <c r="J39" s="333"/>
      <c r="K39" s="219"/>
    </row>
    <row r="40" spans="2:11" ht="15" customHeight="1">
      <c r="B40" s="222"/>
      <c r="C40" s="223"/>
      <c r="D40" s="221"/>
      <c r="E40" s="225" t="s">
        <v>1235</v>
      </c>
      <c r="F40" s="221"/>
      <c r="G40" s="333" t="s">
        <v>1236</v>
      </c>
      <c r="H40" s="333"/>
      <c r="I40" s="333"/>
      <c r="J40" s="333"/>
      <c r="K40" s="219"/>
    </row>
    <row r="41" spans="2:11" ht="15" customHeight="1">
      <c r="B41" s="222"/>
      <c r="C41" s="223"/>
      <c r="D41" s="221"/>
      <c r="E41" s="225"/>
      <c r="F41" s="221"/>
      <c r="G41" s="333" t="s">
        <v>1237</v>
      </c>
      <c r="H41" s="333"/>
      <c r="I41" s="333"/>
      <c r="J41" s="333"/>
      <c r="K41" s="219"/>
    </row>
    <row r="42" spans="2:11" ht="15" customHeight="1">
      <c r="B42" s="222"/>
      <c r="C42" s="223"/>
      <c r="D42" s="221"/>
      <c r="E42" s="225" t="s">
        <v>1238</v>
      </c>
      <c r="F42" s="221"/>
      <c r="G42" s="333" t="s">
        <v>1239</v>
      </c>
      <c r="H42" s="333"/>
      <c r="I42" s="333"/>
      <c r="J42" s="333"/>
      <c r="K42" s="219"/>
    </row>
    <row r="43" spans="2:11" ht="15" customHeight="1">
      <c r="B43" s="222"/>
      <c r="C43" s="223"/>
      <c r="D43" s="221"/>
      <c r="E43" s="225" t="s">
        <v>108</v>
      </c>
      <c r="F43" s="221"/>
      <c r="G43" s="333" t="s">
        <v>1240</v>
      </c>
      <c r="H43" s="333"/>
      <c r="I43" s="333"/>
      <c r="J43" s="333"/>
      <c r="K43" s="219"/>
    </row>
    <row r="44" spans="2:11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>
      <c r="B45" s="222"/>
      <c r="C45" s="223"/>
      <c r="D45" s="333" t="s">
        <v>1241</v>
      </c>
      <c r="E45" s="333"/>
      <c r="F45" s="333"/>
      <c r="G45" s="333"/>
      <c r="H45" s="333"/>
      <c r="I45" s="333"/>
      <c r="J45" s="333"/>
      <c r="K45" s="219"/>
    </row>
    <row r="46" spans="2:11" ht="15" customHeight="1">
      <c r="B46" s="222"/>
      <c r="C46" s="223"/>
      <c r="D46" s="223"/>
      <c r="E46" s="333" t="s">
        <v>1242</v>
      </c>
      <c r="F46" s="333"/>
      <c r="G46" s="333"/>
      <c r="H46" s="333"/>
      <c r="I46" s="333"/>
      <c r="J46" s="333"/>
      <c r="K46" s="219"/>
    </row>
    <row r="47" spans="2:11" ht="15" customHeight="1">
      <c r="B47" s="222"/>
      <c r="C47" s="223"/>
      <c r="D47" s="223"/>
      <c r="E47" s="333" t="s">
        <v>1243</v>
      </c>
      <c r="F47" s="333"/>
      <c r="G47" s="333"/>
      <c r="H47" s="333"/>
      <c r="I47" s="333"/>
      <c r="J47" s="333"/>
      <c r="K47" s="219"/>
    </row>
    <row r="48" spans="2:11" ht="15" customHeight="1">
      <c r="B48" s="222"/>
      <c r="C48" s="223"/>
      <c r="D48" s="223"/>
      <c r="E48" s="333" t="s">
        <v>1244</v>
      </c>
      <c r="F48" s="333"/>
      <c r="G48" s="333"/>
      <c r="H48" s="333"/>
      <c r="I48" s="333"/>
      <c r="J48" s="333"/>
      <c r="K48" s="219"/>
    </row>
    <row r="49" spans="2:11" ht="15" customHeight="1">
      <c r="B49" s="222"/>
      <c r="C49" s="223"/>
      <c r="D49" s="333" t="s">
        <v>1245</v>
      </c>
      <c r="E49" s="333"/>
      <c r="F49" s="333"/>
      <c r="G49" s="333"/>
      <c r="H49" s="333"/>
      <c r="I49" s="333"/>
      <c r="J49" s="333"/>
      <c r="K49" s="219"/>
    </row>
    <row r="50" spans="2:11" ht="25.5" customHeight="1">
      <c r="B50" s="218"/>
      <c r="C50" s="332" t="s">
        <v>1246</v>
      </c>
      <c r="D50" s="332"/>
      <c r="E50" s="332"/>
      <c r="F50" s="332"/>
      <c r="G50" s="332"/>
      <c r="H50" s="332"/>
      <c r="I50" s="332"/>
      <c r="J50" s="332"/>
      <c r="K50" s="219"/>
    </row>
    <row r="51" spans="2:11" ht="5.25" customHeight="1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>
      <c r="B52" s="218"/>
      <c r="C52" s="333" t="s">
        <v>1247</v>
      </c>
      <c r="D52" s="333"/>
      <c r="E52" s="333"/>
      <c r="F52" s="333"/>
      <c r="G52" s="333"/>
      <c r="H52" s="333"/>
      <c r="I52" s="333"/>
      <c r="J52" s="333"/>
      <c r="K52" s="219"/>
    </row>
    <row r="53" spans="2:11" ht="15" customHeight="1">
      <c r="B53" s="218"/>
      <c r="C53" s="333" t="s">
        <v>1248</v>
      </c>
      <c r="D53" s="333"/>
      <c r="E53" s="333"/>
      <c r="F53" s="333"/>
      <c r="G53" s="333"/>
      <c r="H53" s="333"/>
      <c r="I53" s="333"/>
      <c r="J53" s="333"/>
      <c r="K53" s="219"/>
    </row>
    <row r="54" spans="2:11" ht="12.75" customHeight="1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>
      <c r="B55" s="218"/>
      <c r="C55" s="333" t="s">
        <v>1249</v>
      </c>
      <c r="D55" s="333"/>
      <c r="E55" s="333"/>
      <c r="F55" s="333"/>
      <c r="G55" s="333"/>
      <c r="H55" s="333"/>
      <c r="I55" s="333"/>
      <c r="J55" s="333"/>
      <c r="K55" s="219"/>
    </row>
    <row r="56" spans="2:11" ht="15" customHeight="1">
      <c r="B56" s="218"/>
      <c r="C56" s="223"/>
      <c r="D56" s="333" t="s">
        <v>1250</v>
      </c>
      <c r="E56" s="333"/>
      <c r="F56" s="333"/>
      <c r="G56" s="333"/>
      <c r="H56" s="333"/>
      <c r="I56" s="333"/>
      <c r="J56" s="333"/>
      <c r="K56" s="219"/>
    </row>
    <row r="57" spans="2:11" ht="15" customHeight="1">
      <c r="B57" s="218"/>
      <c r="C57" s="223"/>
      <c r="D57" s="333" t="s">
        <v>1251</v>
      </c>
      <c r="E57" s="333"/>
      <c r="F57" s="333"/>
      <c r="G57" s="333"/>
      <c r="H57" s="333"/>
      <c r="I57" s="333"/>
      <c r="J57" s="333"/>
      <c r="K57" s="219"/>
    </row>
    <row r="58" spans="2:11" ht="15" customHeight="1">
      <c r="B58" s="218"/>
      <c r="C58" s="223"/>
      <c r="D58" s="333" t="s">
        <v>1252</v>
      </c>
      <c r="E58" s="333"/>
      <c r="F58" s="333"/>
      <c r="G58" s="333"/>
      <c r="H58" s="333"/>
      <c r="I58" s="333"/>
      <c r="J58" s="333"/>
      <c r="K58" s="219"/>
    </row>
    <row r="59" spans="2:11" ht="15" customHeight="1">
      <c r="B59" s="218"/>
      <c r="C59" s="223"/>
      <c r="D59" s="333" t="s">
        <v>1253</v>
      </c>
      <c r="E59" s="333"/>
      <c r="F59" s="333"/>
      <c r="G59" s="333"/>
      <c r="H59" s="333"/>
      <c r="I59" s="333"/>
      <c r="J59" s="333"/>
      <c r="K59" s="219"/>
    </row>
    <row r="60" spans="2:11" ht="15" customHeight="1">
      <c r="B60" s="218"/>
      <c r="C60" s="223"/>
      <c r="D60" s="335" t="s">
        <v>1254</v>
      </c>
      <c r="E60" s="335"/>
      <c r="F60" s="335"/>
      <c r="G60" s="335"/>
      <c r="H60" s="335"/>
      <c r="I60" s="335"/>
      <c r="J60" s="335"/>
      <c r="K60" s="219"/>
    </row>
    <row r="61" spans="2:11" ht="15" customHeight="1">
      <c r="B61" s="218"/>
      <c r="C61" s="223"/>
      <c r="D61" s="333" t="s">
        <v>1255</v>
      </c>
      <c r="E61" s="333"/>
      <c r="F61" s="333"/>
      <c r="G61" s="333"/>
      <c r="H61" s="333"/>
      <c r="I61" s="333"/>
      <c r="J61" s="333"/>
      <c r="K61" s="219"/>
    </row>
    <row r="62" spans="2:11" ht="12.75" customHeight="1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>
      <c r="B63" s="218"/>
      <c r="C63" s="223"/>
      <c r="D63" s="333" t="s">
        <v>1256</v>
      </c>
      <c r="E63" s="333"/>
      <c r="F63" s="333"/>
      <c r="G63" s="333"/>
      <c r="H63" s="333"/>
      <c r="I63" s="333"/>
      <c r="J63" s="333"/>
      <c r="K63" s="219"/>
    </row>
    <row r="64" spans="2:11" ht="15" customHeight="1">
      <c r="B64" s="218"/>
      <c r="C64" s="223"/>
      <c r="D64" s="335" t="s">
        <v>1257</v>
      </c>
      <c r="E64" s="335"/>
      <c r="F64" s="335"/>
      <c r="G64" s="335"/>
      <c r="H64" s="335"/>
      <c r="I64" s="335"/>
      <c r="J64" s="335"/>
      <c r="K64" s="219"/>
    </row>
    <row r="65" spans="2:11" ht="15" customHeight="1">
      <c r="B65" s="218"/>
      <c r="C65" s="223"/>
      <c r="D65" s="333" t="s">
        <v>1258</v>
      </c>
      <c r="E65" s="333"/>
      <c r="F65" s="333"/>
      <c r="G65" s="333"/>
      <c r="H65" s="333"/>
      <c r="I65" s="333"/>
      <c r="J65" s="333"/>
      <c r="K65" s="219"/>
    </row>
    <row r="66" spans="2:11" ht="15" customHeight="1">
      <c r="B66" s="218"/>
      <c r="C66" s="223"/>
      <c r="D66" s="333" t="s">
        <v>1259</v>
      </c>
      <c r="E66" s="333"/>
      <c r="F66" s="333"/>
      <c r="G66" s="333"/>
      <c r="H66" s="333"/>
      <c r="I66" s="333"/>
      <c r="J66" s="333"/>
      <c r="K66" s="219"/>
    </row>
    <row r="67" spans="2:11" ht="15" customHeight="1">
      <c r="B67" s="218"/>
      <c r="C67" s="223"/>
      <c r="D67" s="333" t="s">
        <v>1260</v>
      </c>
      <c r="E67" s="333"/>
      <c r="F67" s="333"/>
      <c r="G67" s="333"/>
      <c r="H67" s="333"/>
      <c r="I67" s="333"/>
      <c r="J67" s="333"/>
      <c r="K67" s="219"/>
    </row>
    <row r="68" spans="2:11" ht="15" customHeight="1">
      <c r="B68" s="218"/>
      <c r="C68" s="223"/>
      <c r="D68" s="333" t="s">
        <v>1261</v>
      </c>
      <c r="E68" s="333"/>
      <c r="F68" s="333"/>
      <c r="G68" s="333"/>
      <c r="H68" s="333"/>
      <c r="I68" s="333"/>
      <c r="J68" s="333"/>
      <c r="K68" s="219"/>
    </row>
    <row r="69" spans="2:11" ht="12.75" customHeight="1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>
      <c r="B73" s="235"/>
      <c r="C73" s="336" t="s">
        <v>92</v>
      </c>
      <c r="D73" s="336"/>
      <c r="E73" s="336"/>
      <c r="F73" s="336"/>
      <c r="G73" s="336"/>
      <c r="H73" s="336"/>
      <c r="I73" s="336"/>
      <c r="J73" s="336"/>
      <c r="K73" s="236"/>
    </row>
    <row r="74" spans="2:11" ht="17.25" customHeight="1">
      <c r="B74" s="235"/>
      <c r="C74" s="237" t="s">
        <v>1262</v>
      </c>
      <c r="D74" s="237"/>
      <c r="E74" s="237"/>
      <c r="F74" s="237" t="s">
        <v>1263</v>
      </c>
      <c r="G74" s="238"/>
      <c r="H74" s="237" t="s">
        <v>104</v>
      </c>
      <c r="I74" s="237" t="s">
        <v>59</v>
      </c>
      <c r="J74" s="237" t="s">
        <v>1264</v>
      </c>
      <c r="K74" s="236"/>
    </row>
    <row r="75" spans="2:11" ht="17.25" customHeight="1">
      <c r="B75" s="235"/>
      <c r="C75" s="239" t="s">
        <v>1265</v>
      </c>
      <c r="D75" s="239"/>
      <c r="E75" s="239"/>
      <c r="F75" s="240" t="s">
        <v>1266</v>
      </c>
      <c r="G75" s="241"/>
      <c r="H75" s="239"/>
      <c r="I75" s="239"/>
      <c r="J75" s="239" t="s">
        <v>1267</v>
      </c>
      <c r="K75" s="236"/>
    </row>
    <row r="76" spans="2:11" ht="5.25" customHeight="1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>
      <c r="B77" s="235"/>
      <c r="C77" s="225" t="s">
        <v>55</v>
      </c>
      <c r="D77" s="242"/>
      <c r="E77" s="242"/>
      <c r="F77" s="244" t="s">
        <v>1268</v>
      </c>
      <c r="G77" s="243"/>
      <c r="H77" s="225" t="s">
        <v>1269</v>
      </c>
      <c r="I77" s="225" t="s">
        <v>1270</v>
      </c>
      <c r="J77" s="225">
        <v>20</v>
      </c>
      <c r="K77" s="236"/>
    </row>
    <row r="78" spans="2:11" ht="15" customHeight="1">
      <c r="B78" s="235"/>
      <c r="C78" s="225" t="s">
        <v>1271</v>
      </c>
      <c r="D78" s="225"/>
      <c r="E78" s="225"/>
      <c r="F78" s="244" t="s">
        <v>1268</v>
      </c>
      <c r="G78" s="243"/>
      <c r="H78" s="225" t="s">
        <v>1272</v>
      </c>
      <c r="I78" s="225" t="s">
        <v>1270</v>
      </c>
      <c r="J78" s="225">
        <v>120</v>
      </c>
      <c r="K78" s="236"/>
    </row>
    <row r="79" spans="2:11" ht="15" customHeight="1">
      <c r="B79" s="245"/>
      <c r="C79" s="225" t="s">
        <v>1273</v>
      </c>
      <c r="D79" s="225"/>
      <c r="E79" s="225"/>
      <c r="F79" s="244" t="s">
        <v>1274</v>
      </c>
      <c r="G79" s="243"/>
      <c r="H79" s="225" t="s">
        <v>1275</v>
      </c>
      <c r="I79" s="225" t="s">
        <v>1270</v>
      </c>
      <c r="J79" s="225">
        <v>50</v>
      </c>
      <c r="K79" s="236"/>
    </row>
    <row r="80" spans="2:11" ht="15" customHeight="1">
      <c r="B80" s="245"/>
      <c r="C80" s="225" t="s">
        <v>1276</v>
      </c>
      <c r="D80" s="225"/>
      <c r="E80" s="225"/>
      <c r="F80" s="244" t="s">
        <v>1268</v>
      </c>
      <c r="G80" s="243"/>
      <c r="H80" s="225" t="s">
        <v>1277</v>
      </c>
      <c r="I80" s="225" t="s">
        <v>1278</v>
      </c>
      <c r="J80" s="225"/>
      <c r="K80" s="236"/>
    </row>
    <row r="81" spans="2:11" ht="15" customHeight="1">
      <c r="B81" s="245"/>
      <c r="C81" s="246" t="s">
        <v>1279</v>
      </c>
      <c r="D81" s="246"/>
      <c r="E81" s="246"/>
      <c r="F81" s="247" t="s">
        <v>1274</v>
      </c>
      <c r="G81" s="246"/>
      <c r="H81" s="246" t="s">
        <v>1280</v>
      </c>
      <c r="I81" s="246" t="s">
        <v>1270</v>
      </c>
      <c r="J81" s="246">
        <v>15</v>
      </c>
      <c r="K81" s="236"/>
    </row>
    <row r="82" spans="2:11" ht="15" customHeight="1">
      <c r="B82" s="245"/>
      <c r="C82" s="246" t="s">
        <v>1281</v>
      </c>
      <c r="D82" s="246"/>
      <c r="E82" s="246"/>
      <c r="F82" s="247" t="s">
        <v>1274</v>
      </c>
      <c r="G82" s="246"/>
      <c r="H82" s="246" t="s">
        <v>1282</v>
      </c>
      <c r="I82" s="246" t="s">
        <v>1270</v>
      </c>
      <c r="J82" s="246">
        <v>15</v>
      </c>
      <c r="K82" s="236"/>
    </row>
    <row r="83" spans="2:11" ht="15" customHeight="1">
      <c r="B83" s="245"/>
      <c r="C83" s="246" t="s">
        <v>1283</v>
      </c>
      <c r="D83" s="246"/>
      <c r="E83" s="246"/>
      <c r="F83" s="247" t="s">
        <v>1274</v>
      </c>
      <c r="G83" s="246"/>
      <c r="H83" s="246" t="s">
        <v>1284</v>
      </c>
      <c r="I83" s="246" t="s">
        <v>1270</v>
      </c>
      <c r="J83" s="246">
        <v>20</v>
      </c>
      <c r="K83" s="236"/>
    </row>
    <row r="84" spans="2:11" ht="15" customHeight="1">
      <c r="B84" s="245"/>
      <c r="C84" s="246" t="s">
        <v>1285</v>
      </c>
      <c r="D84" s="246"/>
      <c r="E84" s="246"/>
      <c r="F84" s="247" t="s">
        <v>1274</v>
      </c>
      <c r="G84" s="246"/>
      <c r="H84" s="246" t="s">
        <v>1286</v>
      </c>
      <c r="I84" s="246" t="s">
        <v>1270</v>
      </c>
      <c r="J84" s="246">
        <v>20</v>
      </c>
      <c r="K84" s="236"/>
    </row>
    <row r="85" spans="2:11" ht="15" customHeight="1">
      <c r="B85" s="245"/>
      <c r="C85" s="225" t="s">
        <v>1287</v>
      </c>
      <c r="D85" s="225"/>
      <c r="E85" s="225"/>
      <c r="F85" s="244" t="s">
        <v>1274</v>
      </c>
      <c r="G85" s="243"/>
      <c r="H85" s="225" t="s">
        <v>1288</v>
      </c>
      <c r="I85" s="225" t="s">
        <v>1270</v>
      </c>
      <c r="J85" s="225">
        <v>50</v>
      </c>
      <c r="K85" s="236"/>
    </row>
    <row r="86" spans="2:11" ht="15" customHeight="1">
      <c r="B86" s="245"/>
      <c r="C86" s="225" t="s">
        <v>1289</v>
      </c>
      <c r="D86" s="225"/>
      <c r="E86" s="225"/>
      <c r="F86" s="244" t="s">
        <v>1274</v>
      </c>
      <c r="G86" s="243"/>
      <c r="H86" s="225" t="s">
        <v>1290</v>
      </c>
      <c r="I86" s="225" t="s">
        <v>1270</v>
      </c>
      <c r="J86" s="225">
        <v>20</v>
      </c>
      <c r="K86" s="236"/>
    </row>
    <row r="87" spans="2:11" ht="15" customHeight="1">
      <c r="B87" s="245"/>
      <c r="C87" s="225" t="s">
        <v>1291</v>
      </c>
      <c r="D87" s="225"/>
      <c r="E87" s="225"/>
      <c r="F87" s="244" t="s">
        <v>1274</v>
      </c>
      <c r="G87" s="243"/>
      <c r="H87" s="225" t="s">
        <v>1292</v>
      </c>
      <c r="I87" s="225" t="s">
        <v>1270</v>
      </c>
      <c r="J87" s="225">
        <v>20</v>
      </c>
      <c r="K87" s="236"/>
    </row>
    <row r="88" spans="2:11" ht="15" customHeight="1">
      <c r="B88" s="245"/>
      <c r="C88" s="225" t="s">
        <v>1293</v>
      </c>
      <c r="D88" s="225"/>
      <c r="E88" s="225"/>
      <c r="F88" s="244" t="s">
        <v>1274</v>
      </c>
      <c r="G88" s="243"/>
      <c r="H88" s="225" t="s">
        <v>1294</v>
      </c>
      <c r="I88" s="225" t="s">
        <v>1270</v>
      </c>
      <c r="J88" s="225">
        <v>50</v>
      </c>
      <c r="K88" s="236"/>
    </row>
    <row r="89" spans="2:11" ht="15" customHeight="1">
      <c r="B89" s="245"/>
      <c r="C89" s="225" t="s">
        <v>1295</v>
      </c>
      <c r="D89" s="225"/>
      <c r="E89" s="225"/>
      <c r="F89" s="244" t="s">
        <v>1274</v>
      </c>
      <c r="G89" s="243"/>
      <c r="H89" s="225" t="s">
        <v>1295</v>
      </c>
      <c r="I89" s="225" t="s">
        <v>1270</v>
      </c>
      <c r="J89" s="225">
        <v>50</v>
      </c>
      <c r="K89" s="236"/>
    </row>
    <row r="90" spans="2:11" ht="15" customHeight="1">
      <c r="B90" s="245"/>
      <c r="C90" s="225" t="s">
        <v>109</v>
      </c>
      <c r="D90" s="225"/>
      <c r="E90" s="225"/>
      <c r="F90" s="244" t="s">
        <v>1274</v>
      </c>
      <c r="G90" s="243"/>
      <c r="H90" s="225" t="s">
        <v>1296</v>
      </c>
      <c r="I90" s="225" t="s">
        <v>1270</v>
      </c>
      <c r="J90" s="225">
        <v>255</v>
      </c>
      <c r="K90" s="236"/>
    </row>
    <row r="91" spans="2:11" ht="15" customHeight="1">
      <c r="B91" s="245"/>
      <c r="C91" s="225" t="s">
        <v>1297</v>
      </c>
      <c r="D91" s="225"/>
      <c r="E91" s="225"/>
      <c r="F91" s="244" t="s">
        <v>1268</v>
      </c>
      <c r="G91" s="243"/>
      <c r="H91" s="225" t="s">
        <v>1298</v>
      </c>
      <c r="I91" s="225" t="s">
        <v>1299</v>
      </c>
      <c r="J91" s="225"/>
      <c r="K91" s="236"/>
    </row>
    <row r="92" spans="2:11" ht="15" customHeight="1">
      <c r="B92" s="245"/>
      <c r="C92" s="225" t="s">
        <v>1300</v>
      </c>
      <c r="D92" s="225"/>
      <c r="E92" s="225"/>
      <c r="F92" s="244" t="s">
        <v>1268</v>
      </c>
      <c r="G92" s="243"/>
      <c r="H92" s="225" t="s">
        <v>1301</v>
      </c>
      <c r="I92" s="225" t="s">
        <v>1302</v>
      </c>
      <c r="J92" s="225"/>
      <c r="K92" s="236"/>
    </row>
    <row r="93" spans="2:11" ht="15" customHeight="1">
      <c r="B93" s="245"/>
      <c r="C93" s="225" t="s">
        <v>1303</v>
      </c>
      <c r="D93" s="225"/>
      <c r="E93" s="225"/>
      <c r="F93" s="244" t="s">
        <v>1268</v>
      </c>
      <c r="G93" s="243"/>
      <c r="H93" s="225" t="s">
        <v>1303</v>
      </c>
      <c r="I93" s="225" t="s">
        <v>1302</v>
      </c>
      <c r="J93" s="225"/>
      <c r="K93" s="236"/>
    </row>
    <row r="94" spans="2:11" ht="15" customHeight="1">
      <c r="B94" s="245"/>
      <c r="C94" s="225" t="s">
        <v>40</v>
      </c>
      <c r="D94" s="225"/>
      <c r="E94" s="225"/>
      <c r="F94" s="244" t="s">
        <v>1268</v>
      </c>
      <c r="G94" s="243"/>
      <c r="H94" s="225" t="s">
        <v>1304</v>
      </c>
      <c r="I94" s="225" t="s">
        <v>1302</v>
      </c>
      <c r="J94" s="225"/>
      <c r="K94" s="236"/>
    </row>
    <row r="95" spans="2:11" ht="15" customHeight="1">
      <c r="B95" s="245"/>
      <c r="C95" s="225" t="s">
        <v>50</v>
      </c>
      <c r="D95" s="225"/>
      <c r="E95" s="225"/>
      <c r="F95" s="244" t="s">
        <v>1268</v>
      </c>
      <c r="G95" s="243"/>
      <c r="H95" s="225" t="s">
        <v>1305</v>
      </c>
      <c r="I95" s="225" t="s">
        <v>1302</v>
      </c>
      <c r="J95" s="225"/>
      <c r="K95" s="236"/>
    </row>
    <row r="96" spans="2:11" ht="15" customHeight="1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>
      <c r="B100" s="235"/>
      <c r="C100" s="336" t="s">
        <v>1306</v>
      </c>
      <c r="D100" s="336"/>
      <c r="E100" s="336"/>
      <c r="F100" s="336"/>
      <c r="G100" s="336"/>
      <c r="H100" s="336"/>
      <c r="I100" s="336"/>
      <c r="J100" s="336"/>
      <c r="K100" s="236"/>
    </row>
    <row r="101" spans="2:11" ht="17.25" customHeight="1">
      <c r="B101" s="235"/>
      <c r="C101" s="237" t="s">
        <v>1262</v>
      </c>
      <c r="D101" s="237"/>
      <c r="E101" s="237"/>
      <c r="F101" s="237" t="s">
        <v>1263</v>
      </c>
      <c r="G101" s="238"/>
      <c r="H101" s="237" t="s">
        <v>104</v>
      </c>
      <c r="I101" s="237" t="s">
        <v>59</v>
      </c>
      <c r="J101" s="237" t="s">
        <v>1264</v>
      </c>
      <c r="K101" s="236"/>
    </row>
    <row r="102" spans="2:11" ht="17.25" customHeight="1">
      <c r="B102" s="235"/>
      <c r="C102" s="239" t="s">
        <v>1265</v>
      </c>
      <c r="D102" s="239"/>
      <c r="E102" s="239"/>
      <c r="F102" s="240" t="s">
        <v>1266</v>
      </c>
      <c r="G102" s="241"/>
      <c r="H102" s="239"/>
      <c r="I102" s="239"/>
      <c r="J102" s="239" t="s">
        <v>1267</v>
      </c>
      <c r="K102" s="236"/>
    </row>
    <row r="103" spans="2:11" ht="5.25" customHeight="1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>
      <c r="B104" s="235"/>
      <c r="C104" s="225" t="s">
        <v>55</v>
      </c>
      <c r="D104" s="242"/>
      <c r="E104" s="242"/>
      <c r="F104" s="244" t="s">
        <v>1268</v>
      </c>
      <c r="G104" s="253"/>
      <c r="H104" s="225" t="s">
        <v>1307</v>
      </c>
      <c r="I104" s="225" t="s">
        <v>1270</v>
      </c>
      <c r="J104" s="225">
        <v>20</v>
      </c>
      <c r="K104" s="236"/>
    </row>
    <row r="105" spans="2:11" ht="15" customHeight="1">
      <c r="B105" s="235"/>
      <c r="C105" s="225" t="s">
        <v>1271</v>
      </c>
      <c r="D105" s="225"/>
      <c r="E105" s="225"/>
      <c r="F105" s="244" t="s">
        <v>1268</v>
      </c>
      <c r="G105" s="225"/>
      <c r="H105" s="225" t="s">
        <v>1307</v>
      </c>
      <c r="I105" s="225" t="s">
        <v>1270</v>
      </c>
      <c r="J105" s="225">
        <v>120</v>
      </c>
      <c r="K105" s="236"/>
    </row>
    <row r="106" spans="2:11" ht="15" customHeight="1">
      <c r="B106" s="245"/>
      <c r="C106" s="225" t="s">
        <v>1273</v>
      </c>
      <c r="D106" s="225"/>
      <c r="E106" s="225"/>
      <c r="F106" s="244" t="s">
        <v>1274</v>
      </c>
      <c r="G106" s="225"/>
      <c r="H106" s="225" t="s">
        <v>1307</v>
      </c>
      <c r="I106" s="225" t="s">
        <v>1270</v>
      </c>
      <c r="J106" s="225">
        <v>50</v>
      </c>
      <c r="K106" s="236"/>
    </row>
    <row r="107" spans="2:11" ht="15" customHeight="1">
      <c r="B107" s="245"/>
      <c r="C107" s="225" t="s">
        <v>1276</v>
      </c>
      <c r="D107" s="225"/>
      <c r="E107" s="225"/>
      <c r="F107" s="244" t="s">
        <v>1268</v>
      </c>
      <c r="G107" s="225"/>
      <c r="H107" s="225" t="s">
        <v>1307</v>
      </c>
      <c r="I107" s="225" t="s">
        <v>1278</v>
      </c>
      <c r="J107" s="225"/>
      <c r="K107" s="236"/>
    </row>
    <row r="108" spans="2:11" ht="15" customHeight="1">
      <c r="B108" s="245"/>
      <c r="C108" s="225" t="s">
        <v>1287</v>
      </c>
      <c r="D108" s="225"/>
      <c r="E108" s="225"/>
      <c r="F108" s="244" t="s">
        <v>1274</v>
      </c>
      <c r="G108" s="225"/>
      <c r="H108" s="225" t="s">
        <v>1307</v>
      </c>
      <c r="I108" s="225" t="s">
        <v>1270</v>
      </c>
      <c r="J108" s="225">
        <v>50</v>
      </c>
      <c r="K108" s="236"/>
    </row>
    <row r="109" spans="2:11" ht="15" customHeight="1">
      <c r="B109" s="245"/>
      <c r="C109" s="225" t="s">
        <v>1295</v>
      </c>
      <c r="D109" s="225"/>
      <c r="E109" s="225"/>
      <c r="F109" s="244" t="s">
        <v>1274</v>
      </c>
      <c r="G109" s="225"/>
      <c r="H109" s="225" t="s">
        <v>1307</v>
      </c>
      <c r="I109" s="225" t="s">
        <v>1270</v>
      </c>
      <c r="J109" s="225">
        <v>50</v>
      </c>
      <c r="K109" s="236"/>
    </row>
    <row r="110" spans="2:11" ht="15" customHeight="1">
      <c r="B110" s="245"/>
      <c r="C110" s="225" t="s">
        <v>1293</v>
      </c>
      <c r="D110" s="225"/>
      <c r="E110" s="225"/>
      <c r="F110" s="244" t="s">
        <v>1274</v>
      </c>
      <c r="G110" s="225"/>
      <c r="H110" s="225" t="s">
        <v>1307</v>
      </c>
      <c r="I110" s="225" t="s">
        <v>1270</v>
      </c>
      <c r="J110" s="225">
        <v>50</v>
      </c>
      <c r="K110" s="236"/>
    </row>
    <row r="111" spans="2:11" ht="15" customHeight="1">
      <c r="B111" s="245"/>
      <c r="C111" s="225" t="s">
        <v>55</v>
      </c>
      <c r="D111" s="225"/>
      <c r="E111" s="225"/>
      <c r="F111" s="244" t="s">
        <v>1268</v>
      </c>
      <c r="G111" s="225"/>
      <c r="H111" s="225" t="s">
        <v>1308</v>
      </c>
      <c r="I111" s="225" t="s">
        <v>1270</v>
      </c>
      <c r="J111" s="225">
        <v>20</v>
      </c>
      <c r="K111" s="236"/>
    </row>
    <row r="112" spans="2:11" ht="15" customHeight="1">
      <c r="B112" s="245"/>
      <c r="C112" s="225" t="s">
        <v>1309</v>
      </c>
      <c r="D112" s="225"/>
      <c r="E112" s="225"/>
      <c r="F112" s="244" t="s">
        <v>1268</v>
      </c>
      <c r="G112" s="225"/>
      <c r="H112" s="225" t="s">
        <v>1310</v>
      </c>
      <c r="I112" s="225" t="s">
        <v>1270</v>
      </c>
      <c r="J112" s="225">
        <v>120</v>
      </c>
      <c r="K112" s="236"/>
    </row>
    <row r="113" spans="2:11" ht="15" customHeight="1">
      <c r="B113" s="245"/>
      <c r="C113" s="225" t="s">
        <v>40</v>
      </c>
      <c r="D113" s="225"/>
      <c r="E113" s="225"/>
      <c r="F113" s="244" t="s">
        <v>1268</v>
      </c>
      <c r="G113" s="225"/>
      <c r="H113" s="225" t="s">
        <v>1311</v>
      </c>
      <c r="I113" s="225" t="s">
        <v>1302</v>
      </c>
      <c r="J113" s="225"/>
      <c r="K113" s="236"/>
    </row>
    <row r="114" spans="2:11" ht="15" customHeight="1">
      <c r="B114" s="245"/>
      <c r="C114" s="225" t="s">
        <v>50</v>
      </c>
      <c r="D114" s="225"/>
      <c r="E114" s="225"/>
      <c r="F114" s="244" t="s">
        <v>1268</v>
      </c>
      <c r="G114" s="225"/>
      <c r="H114" s="225" t="s">
        <v>1312</v>
      </c>
      <c r="I114" s="225" t="s">
        <v>1302</v>
      </c>
      <c r="J114" s="225"/>
      <c r="K114" s="236"/>
    </row>
    <row r="115" spans="2:11" ht="15" customHeight="1">
      <c r="B115" s="245"/>
      <c r="C115" s="225" t="s">
        <v>59</v>
      </c>
      <c r="D115" s="225"/>
      <c r="E115" s="225"/>
      <c r="F115" s="244" t="s">
        <v>1268</v>
      </c>
      <c r="G115" s="225"/>
      <c r="H115" s="225" t="s">
        <v>1313</v>
      </c>
      <c r="I115" s="225" t="s">
        <v>1314</v>
      </c>
      <c r="J115" s="225"/>
      <c r="K115" s="236"/>
    </row>
    <row r="116" spans="2:11" ht="15" customHeight="1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>
      <c r="B120" s="260"/>
      <c r="C120" s="331" t="s">
        <v>1315</v>
      </c>
      <c r="D120" s="331"/>
      <c r="E120" s="331"/>
      <c r="F120" s="331"/>
      <c r="G120" s="331"/>
      <c r="H120" s="331"/>
      <c r="I120" s="331"/>
      <c r="J120" s="331"/>
      <c r="K120" s="261"/>
    </row>
    <row r="121" spans="2:11" ht="17.25" customHeight="1">
      <c r="B121" s="262"/>
      <c r="C121" s="237" t="s">
        <v>1262</v>
      </c>
      <c r="D121" s="237"/>
      <c r="E121" s="237"/>
      <c r="F121" s="237" t="s">
        <v>1263</v>
      </c>
      <c r="G121" s="238"/>
      <c r="H121" s="237" t="s">
        <v>104</v>
      </c>
      <c r="I121" s="237" t="s">
        <v>59</v>
      </c>
      <c r="J121" s="237" t="s">
        <v>1264</v>
      </c>
      <c r="K121" s="263"/>
    </row>
    <row r="122" spans="2:11" ht="17.25" customHeight="1">
      <c r="B122" s="262"/>
      <c r="C122" s="239" t="s">
        <v>1265</v>
      </c>
      <c r="D122" s="239"/>
      <c r="E122" s="239"/>
      <c r="F122" s="240" t="s">
        <v>1266</v>
      </c>
      <c r="G122" s="241"/>
      <c r="H122" s="239"/>
      <c r="I122" s="239"/>
      <c r="J122" s="239" t="s">
        <v>1267</v>
      </c>
      <c r="K122" s="263"/>
    </row>
    <row r="123" spans="2:11" ht="5.25" customHeight="1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>
      <c r="B124" s="264"/>
      <c r="C124" s="225" t="s">
        <v>1271</v>
      </c>
      <c r="D124" s="242"/>
      <c r="E124" s="242"/>
      <c r="F124" s="244" t="s">
        <v>1268</v>
      </c>
      <c r="G124" s="225"/>
      <c r="H124" s="225" t="s">
        <v>1307</v>
      </c>
      <c r="I124" s="225" t="s">
        <v>1270</v>
      </c>
      <c r="J124" s="225">
        <v>120</v>
      </c>
      <c r="K124" s="266"/>
    </row>
    <row r="125" spans="2:11" ht="15" customHeight="1">
      <c r="B125" s="264"/>
      <c r="C125" s="225" t="s">
        <v>1316</v>
      </c>
      <c r="D125" s="225"/>
      <c r="E125" s="225"/>
      <c r="F125" s="244" t="s">
        <v>1268</v>
      </c>
      <c r="G125" s="225"/>
      <c r="H125" s="225" t="s">
        <v>1317</v>
      </c>
      <c r="I125" s="225" t="s">
        <v>1270</v>
      </c>
      <c r="J125" s="225" t="s">
        <v>1318</v>
      </c>
      <c r="K125" s="266"/>
    </row>
    <row r="126" spans="2:11" ht="15" customHeight="1">
      <c r="B126" s="264"/>
      <c r="C126" s="225" t="s">
        <v>1217</v>
      </c>
      <c r="D126" s="225"/>
      <c r="E126" s="225"/>
      <c r="F126" s="244" t="s">
        <v>1268</v>
      </c>
      <c r="G126" s="225"/>
      <c r="H126" s="225" t="s">
        <v>1319</v>
      </c>
      <c r="I126" s="225" t="s">
        <v>1270</v>
      </c>
      <c r="J126" s="225" t="s">
        <v>1318</v>
      </c>
      <c r="K126" s="266"/>
    </row>
    <row r="127" spans="2:11" ht="15" customHeight="1">
      <c r="B127" s="264"/>
      <c r="C127" s="225" t="s">
        <v>1279</v>
      </c>
      <c r="D127" s="225"/>
      <c r="E127" s="225"/>
      <c r="F127" s="244" t="s">
        <v>1274</v>
      </c>
      <c r="G127" s="225"/>
      <c r="H127" s="225" t="s">
        <v>1280</v>
      </c>
      <c r="I127" s="225" t="s">
        <v>1270</v>
      </c>
      <c r="J127" s="225">
        <v>15</v>
      </c>
      <c r="K127" s="266"/>
    </row>
    <row r="128" spans="2:11" ht="15" customHeight="1">
      <c r="B128" s="264"/>
      <c r="C128" s="246" t="s">
        <v>1281</v>
      </c>
      <c r="D128" s="246"/>
      <c r="E128" s="246"/>
      <c r="F128" s="247" t="s">
        <v>1274</v>
      </c>
      <c r="G128" s="246"/>
      <c r="H128" s="246" t="s">
        <v>1282</v>
      </c>
      <c r="I128" s="246" t="s">
        <v>1270</v>
      </c>
      <c r="J128" s="246">
        <v>15</v>
      </c>
      <c r="K128" s="266"/>
    </row>
    <row r="129" spans="2:11" ht="15" customHeight="1">
      <c r="B129" s="264"/>
      <c r="C129" s="246" t="s">
        <v>1283</v>
      </c>
      <c r="D129" s="246"/>
      <c r="E129" s="246"/>
      <c r="F129" s="247" t="s">
        <v>1274</v>
      </c>
      <c r="G129" s="246"/>
      <c r="H129" s="246" t="s">
        <v>1284</v>
      </c>
      <c r="I129" s="246" t="s">
        <v>1270</v>
      </c>
      <c r="J129" s="246">
        <v>20</v>
      </c>
      <c r="K129" s="266"/>
    </row>
    <row r="130" spans="2:11" ht="15" customHeight="1">
      <c r="B130" s="264"/>
      <c r="C130" s="246" t="s">
        <v>1285</v>
      </c>
      <c r="D130" s="246"/>
      <c r="E130" s="246"/>
      <c r="F130" s="247" t="s">
        <v>1274</v>
      </c>
      <c r="G130" s="246"/>
      <c r="H130" s="246" t="s">
        <v>1286</v>
      </c>
      <c r="I130" s="246" t="s">
        <v>1270</v>
      </c>
      <c r="J130" s="246">
        <v>20</v>
      </c>
      <c r="K130" s="266"/>
    </row>
    <row r="131" spans="2:11" ht="15" customHeight="1">
      <c r="B131" s="264"/>
      <c r="C131" s="225" t="s">
        <v>1273</v>
      </c>
      <c r="D131" s="225"/>
      <c r="E131" s="225"/>
      <c r="F131" s="244" t="s">
        <v>1274</v>
      </c>
      <c r="G131" s="225"/>
      <c r="H131" s="225" t="s">
        <v>1307</v>
      </c>
      <c r="I131" s="225" t="s">
        <v>1270</v>
      </c>
      <c r="J131" s="225">
        <v>50</v>
      </c>
      <c r="K131" s="266"/>
    </row>
    <row r="132" spans="2:11" ht="15" customHeight="1">
      <c r="B132" s="264"/>
      <c r="C132" s="225" t="s">
        <v>1287</v>
      </c>
      <c r="D132" s="225"/>
      <c r="E132" s="225"/>
      <c r="F132" s="244" t="s">
        <v>1274</v>
      </c>
      <c r="G132" s="225"/>
      <c r="H132" s="225" t="s">
        <v>1307</v>
      </c>
      <c r="I132" s="225" t="s">
        <v>1270</v>
      </c>
      <c r="J132" s="225">
        <v>50</v>
      </c>
      <c r="K132" s="266"/>
    </row>
    <row r="133" spans="2:11" ht="15" customHeight="1">
      <c r="B133" s="264"/>
      <c r="C133" s="225" t="s">
        <v>1293</v>
      </c>
      <c r="D133" s="225"/>
      <c r="E133" s="225"/>
      <c r="F133" s="244" t="s">
        <v>1274</v>
      </c>
      <c r="G133" s="225"/>
      <c r="H133" s="225" t="s">
        <v>1307</v>
      </c>
      <c r="I133" s="225" t="s">
        <v>1270</v>
      </c>
      <c r="J133" s="225">
        <v>50</v>
      </c>
      <c r="K133" s="266"/>
    </row>
    <row r="134" spans="2:11" ht="15" customHeight="1">
      <c r="B134" s="264"/>
      <c r="C134" s="225" t="s">
        <v>1295</v>
      </c>
      <c r="D134" s="225"/>
      <c r="E134" s="225"/>
      <c r="F134" s="244" t="s">
        <v>1274</v>
      </c>
      <c r="G134" s="225"/>
      <c r="H134" s="225" t="s">
        <v>1307</v>
      </c>
      <c r="I134" s="225" t="s">
        <v>1270</v>
      </c>
      <c r="J134" s="225">
        <v>50</v>
      </c>
      <c r="K134" s="266"/>
    </row>
    <row r="135" spans="2:11" ht="15" customHeight="1">
      <c r="B135" s="264"/>
      <c r="C135" s="225" t="s">
        <v>109</v>
      </c>
      <c r="D135" s="225"/>
      <c r="E135" s="225"/>
      <c r="F135" s="244" t="s">
        <v>1274</v>
      </c>
      <c r="G135" s="225"/>
      <c r="H135" s="225" t="s">
        <v>1320</v>
      </c>
      <c r="I135" s="225" t="s">
        <v>1270</v>
      </c>
      <c r="J135" s="225">
        <v>255</v>
      </c>
      <c r="K135" s="266"/>
    </row>
    <row r="136" spans="2:11" ht="15" customHeight="1">
      <c r="B136" s="264"/>
      <c r="C136" s="225" t="s">
        <v>1297</v>
      </c>
      <c r="D136" s="225"/>
      <c r="E136" s="225"/>
      <c r="F136" s="244" t="s">
        <v>1268</v>
      </c>
      <c r="G136" s="225"/>
      <c r="H136" s="225" t="s">
        <v>1321</v>
      </c>
      <c r="I136" s="225" t="s">
        <v>1299</v>
      </c>
      <c r="J136" s="225"/>
      <c r="K136" s="266"/>
    </row>
    <row r="137" spans="2:11" ht="15" customHeight="1">
      <c r="B137" s="264"/>
      <c r="C137" s="225" t="s">
        <v>1300</v>
      </c>
      <c r="D137" s="225"/>
      <c r="E137" s="225"/>
      <c r="F137" s="244" t="s">
        <v>1268</v>
      </c>
      <c r="G137" s="225"/>
      <c r="H137" s="225" t="s">
        <v>1322</v>
      </c>
      <c r="I137" s="225" t="s">
        <v>1302</v>
      </c>
      <c r="J137" s="225"/>
      <c r="K137" s="266"/>
    </row>
    <row r="138" spans="2:11" ht="15" customHeight="1">
      <c r="B138" s="264"/>
      <c r="C138" s="225" t="s">
        <v>1303</v>
      </c>
      <c r="D138" s="225"/>
      <c r="E138" s="225"/>
      <c r="F138" s="244" t="s">
        <v>1268</v>
      </c>
      <c r="G138" s="225"/>
      <c r="H138" s="225" t="s">
        <v>1303</v>
      </c>
      <c r="I138" s="225" t="s">
        <v>1302</v>
      </c>
      <c r="J138" s="225"/>
      <c r="K138" s="266"/>
    </row>
    <row r="139" spans="2:11" ht="15" customHeight="1">
      <c r="B139" s="264"/>
      <c r="C139" s="225" t="s">
        <v>40</v>
      </c>
      <c r="D139" s="225"/>
      <c r="E139" s="225"/>
      <c r="F139" s="244" t="s">
        <v>1268</v>
      </c>
      <c r="G139" s="225"/>
      <c r="H139" s="225" t="s">
        <v>1323</v>
      </c>
      <c r="I139" s="225" t="s">
        <v>1302</v>
      </c>
      <c r="J139" s="225"/>
      <c r="K139" s="266"/>
    </row>
    <row r="140" spans="2:11" ht="15" customHeight="1">
      <c r="B140" s="264"/>
      <c r="C140" s="225" t="s">
        <v>1324</v>
      </c>
      <c r="D140" s="225"/>
      <c r="E140" s="225"/>
      <c r="F140" s="244" t="s">
        <v>1268</v>
      </c>
      <c r="G140" s="225"/>
      <c r="H140" s="225" t="s">
        <v>1325</v>
      </c>
      <c r="I140" s="225" t="s">
        <v>1302</v>
      </c>
      <c r="J140" s="225"/>
      <c r="K140" s="266"/>
    </row>
    <row r="141" spans="2:11" ht="15" customHeight="1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>
      <c r="B145" s="235"/>
      <c r="C145" s="336" t="s">
        <v>1326</v>
      </c>
      <c r="D145" s="336"/>
      <c r="E145" s="336"/>
      <c r="F145" s="336"/>
      <c r="G145" s="336"/>
      <c r="H145" s="336"/>
      <c r="I145" s="336"/>
      <c r="J145" s="336"/>
      <c r="K145" s="236"/>
    </row>
    <row r="146" spans="2:11" ht="17.25" customHeight="1">
      <c r="B146" s="235"/>
      <c r="C146" s="237" t="s">
        <v>1262</v>
      </c>
      <c r="D146" s="237"/>
      <c r="E146" s="237"/>
      <c r="F146" s="237" t="s">
        <v>1263</v>
      </c>
      <c r="G146" s="238"/>
      <c r="H146" s="237" t="s">
        <v>104</v>
      </c>
      <c r="I146" s="237" t="s">
        <v>59</v>
      </c>
      <c r="J146" s="237" t="s">
        <v>1264</v>
      </c>
      <c r="K146" s="236"/>
    </row>
    <row r="147" spans="2:11" ht="17.25" customHeight="1">
      <c r="B147" s="235"/>
      <c r="C147" s="239" t="s">
        <v>1265</v>
      </c>
      <c r="D147" s="239"/>
      <c r="E147" s="239"/>
      <c r="F147" s="240" t="s">
        <v>1266</v>
      </c>
      <c r="G147" s="241"/>
      <c r="H147" s="239"/>
      <c r="I147" s="239"/>
      <c r="J147" s="239" t="s">
        <v>1267</v>
      </c>
      <c r="K147" s="236"/>
    </row>
    <row r="148" spans="2:11" ht="5.25" customHeight="1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>
      <c r="B149" s="245"/>
      <c r="C149" s="270" t="s">
        <v>1271</v>
      </c>
      <c r="D149" s="225"/>
      <c r="E149" s="225"/>
      <c r="F149" s="271" t="s">
        <v>1268</v>
      </c>
      <c r="G149" s="225"/>
      <c r="H149" s="270" t="s">
        <v>1307</v>
      </c>
      <c r="I149" s="270" t="s">
        <v>1270</v>
      </c>
      <c r="J149" s="270">
        <v>120</v>
      </c>
      <c r="K149" s="266"/>
    </row>
    <row r="150" spans="2:11" ht="15" customHeight="1">
      <c r="B150" s="245"/>
      <c r="C150" s="270" t="s">
        <v>1316</v>
      </c>
      <c r="D150" s="225"/>
      <c r="E150" s="225"/>
      <c r="F150" s="271" t="s">
        <v>1268</v>
      </c>
      <c r="G150" s="225"/>
      <c r="H150" s="270" t="s">
        <v>1327</v>
      </c>
      <c r="I150" s="270" t="s">
        <v>1270</v>
      </c>
      <c r="J150" s="270" t="s">
        <v>1318</v>
      </c>
      <c r="K150" s="266"/>
    </row>
    <row r="151" spans="2:11" ht="15" customHeight="1">
      <c r="B151" s="245"/>
      <c r="C151" s="270" t="s">
        <v>1217</v>
      </c>
      <c r="D151" s="225"/>
      <c r="E151" s="225"/>
      <c r="F151" s="271" t="s">
        <v>1268</v>
      </c>
      <c r="G151" s="225"/>
      <c r="H151" s="270" t="s">
        <v>1328</v>
      </c>
      <c r="I151" s="270" t="s">
        <v>1270</v>
      </c>
      <c r="J151" s="270" t="s">
        <v>1318</v>
      </c>
      <c r="K151" s="266"/>
    </row>
    <row r="152" spans="2:11" ht="15" customHeight="1">
      <c r="B152" s="245"/>
      <c r="C152" s="270" t="s">
        <v>1273</v>
      </c>
      <c r="D152" s="225"/>
      <c r="E152" s="225"/>
      <c r="F152" s="271" t="s">
        <v>1274</v>
      </c>
      <c r="G152" s="225"/>
      <c r="H152" s="270" t="s">
        <v>1307</v>
      </c>
      <c r="I152" s="270" t="s">
        <v>1270</v>
      </c>
      <c r="J152" s="270">
        <v>50</v>
      </c>
      <c r="K152" s="266"/>
    </row>
    <row r="153" spans="2:11" ht="15" customHeight="1">
      <c r="B153" s="245"/>
      <c r="C153" s="270" t="s">
        <v>1276</v>
      </c>
      <c r="D153" s="225"/>
      <c r="E153" s="225"/>
      <c r="F153" s="271" t="s">
        <v>1268</v>
      </c>
      <c r="G153" s="225"/>
      <c r="H153" s="270" t="s">
        <v>1307</v>
      </c>
      <c r="I153" s="270" t="s">
        <v>1278</v>
      </c>
      <c r="J153" s="270"/>
      <c r="K153" s="266"/>
    </row>
    <row r="154" spans="2:11" ht="15" customHeight="1">
      <c r="B154" s="245"/>
      <c r="C154" s="270" t="s">
        <v>1287</v>
      </c>
      <c r="D154" s="225"/>
      <c r="E154" s="225"/>
      <c r="F154" s="271" t="s">
        <v>1274</v>
      </c>
      <c r="G154" s="225"/>
      <c r="H154" s="270" t="s">
        <v>1307</v>
      </c>
      <c r="I154" s="270" t="s">
        <v>1270</v>
      </c>
      <c r="J154" s="270">
        <v>50</v>
      </c>
      <c r="K154" s="266"/>
    </row>
    <row r="155" spans="2:11" ht="15" customHeight="1">
      <c r="B155" s="245"/>
      <c r="C155" s="270" t="s">
        <v>1295</v>
      </c>
      <c r="D155" s="225"/>
      <c r="E155" s="225"/>
      <c r="F155" s="271" t="s">
        <v>1274</v>
      </c>
      <c r="G155" s="225"/>
      <c r="H155" s="270" t="s">
        <v>1307</v>
      </c>
      <c r="I155" s="270" t="s">
        <v>1270</v>
      </c>
      <c r="J155" s="270">
        <v>50</v>
      </c>
      <c r="K155" s="266"/>
    </row>
    <row r="156" spans="2:11" ht="15" customHeight="1">
      <c r="B156" s="245"/>
      <c r="C156" s="270" t="s">
        <v>1293</v>
      </c>
      <c r="D156" s="225"/>
      <c r="E156" s="225"/>
      <c r="F156" s="271" t="s">
        <v>1274</v>
      </c>
      <c r="G156" s="225"/>
      <c r="H156" s="270" t="s">
        <v>1307</v>
      </c>
      <c r="I156" s="270" t="s">
        <v>1270</v>
      </c>
      <c r="J156" s="270">
        <v>50</v>
      </c>
      <c r="K156" s="266"/>
    </row>
    <row r="157" spans="2:11" ht="15" customHeight="1">
      <c r="B157" s="245"/>
      <c r="C157" s="270" t="s">
        <v>96</v>
      </c>
      <c r="D157" s="225"/>
      <c r="E157" s="225"/>
      <c r="F157" s="271" t="s">
        <v>1268</v>
      </c>
      <c r="G157" s="225"/>
      <c r="H157" s="270" t="s">
        <v>1329</v>
      </c>
      <c r="I157" s="270" t="s">
        <v>1270</v>
      </c>
      <c r="J157" s="270" t="s">
        <v>1330</v>
      </c>
      <c r="K157" s="266"/>
    </row>
    <row r="158" spans="2:11" ht="15" customHeight="1">
      <c r="B158" s="245"/>
      <c r="C158" s="270" t="s">
        <v>1331</v>
      </c>
      <c r="D158" s="225"/>
      <c r="E158" s="225"/>
      <c r="F158" s="271" t="s">
        <v>1268</v>
      </c>
      <c r="G158" s="225"/>
      <c r="H158" s="270" t="s">
        <v>1332</v>
      </c>
      <c r="I158" s="270" t="s">
        <v>1302</v>
      </c>
      <c r="J158" s="270"/>
      <c r="K158" s="266"/>
    </row>
    <row r="159" spans="2:11" ht="15" customHeight="1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>
      <c r="B163" s="216"/>
      <c r="C163" s="331" t="s">
        <v>1333</v>
      </c>
      <c r="D163" s="331"/>
      <c r="E163" s="331"/>
      <c r="F163" s="331"/>
      <c r="G163" s="331"/>
      <c r="H163" s="331"/>
      <c r="I163" s="331"/>
      <c r="J163" s="331"/>
      <c r="K163" s="217"/>
    </row>
    <row r="164" spans="2:11" ht="17.25" customHeight="1">
      <c r="B164" s="216"/>
      <c r="C164" s="237" t="s">
        <v>1262</v>
      </c>
      <c r="D164" s="237"/>
      <c r="E164" s="237"/>
      <c r="F164" s="237" t="s">
        <v>1263</v>
      </c>
      <c r="G164" s="274"/>
      <c r="H164" s="275" t="s">
        <v>104</v>
      </c>
      <c r="I164" s="275" t="s">
        <v>59</v>
      </c>
      <c r="J164" s="237" t="s">
        <v>1264</v>
      </c>
      <c r="K164" s="217"/>
    </row>
    <row r="165" spans="2:11" ht="17.25" customHeight="1">
      <c r="B165" s="218"/>
      <c r="C165" s="239" t="s">
        <v>1265</v>
      </c>
      <c r="D165" s="239"/>
      <c r="E165" s="239"/>
      <c r="F165" s="240" t="s">
        <v>1266</v>
      </c>
      <c r="G165" s="276"/>
      <c r="H165" s="277"/>
      <c r="I165" s="277"/>
      <c r="J165" s="239" t="s">
        <v>1267</v>
      </c>
      <c r="K165" s="219"/>
    </row>
    <row r="166" spans="2:11" ht="5.25" customHeight="1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>
      <c r="B167" s="245"/>
      <c r="C167" s="225" t="s">
        <v>1271</v>
      </c>
      <c r="D167" s="225"/>
      <c r="E167" s="225"/>
      <c r="F167" s="244" t="s">
        <v>1268</v>
      </c>
      <c r="G167" s="225"/>
      <c r="H167" s="225" t="s">
        <v>1307</v>
      </c>
      <c r="I167" s="225" t="s">
        <v>1270</v>
      </c>
      <c r="J167" s="225">
        <v>120</v>
      </c>
      <c r="K167" s="266"/>
    </row>
    <row r="168" spans="2:11" ht="15" customHeight="1">
      <c r="B168" s="245"/>
      <c r="C168" s="225" t="s">
        <v>1316</v>
      </c>
      <c r="D168" s="225"/>
      <c r="E168" s="225"/>
      <c r="F168" s="244" t="s">
        <v>1268</v>
      </c>
      <c r="G168" s="225"/>
      <c r="H168" s="225" t="s">
        <v>1317</v>
      </c>
      <c r="I168" s="225" t="s">
        <v>1270</v>
      </c>
      <c r="J168" s="225" t="s">
        <v>1318</v>
      </c>
      <c r="K168" s="266"/>
    </row>
    <row r="169" spans="2:11" ht="15" customHeight="1">
      <c r="B169" s="245"/>
      <c r="C169" s="225" t="s">
        <v>1217</v>
      </c>
      <c r="D169" s="225"/>
      <c r="E169" s="225"/>
      <c r="F169" s="244" t="s">
        <v>1268</v>
      </c>
      <c r="G169" s="225"/>
      <c r="H169" s="225" t="s">
        <v>1334</v>
      </c>
      <c r="I169" s="225" t="s">
        <v>1270</v>
      </c>
      <c r="J169" s="225" t="s">
        <v>1318</v>
      </c>
      <c r="K169" s="266"/>
    </row>
    <row r="170" spans="2:11" ht="15" customHeight="1">
      <c r="B170" s="245"/>
      <c r="C170" s="225" t="s">
        <v>1273</v>
      </c>
      <c r="D170" s="225"/>
      <c r="E170" s="225"/>
      <c r="F170" s="244" t="s">
        <v>1274</v>
      </c>
      <c r="G170" s="225"/>
      <c r="H170" s="225" t="s">
        <v>1334</v>
      </c>
      <c r="I170" s="225" t="s">
        <v>1270</v>
      </c>
      <c r="J170" s="225">
        <v>50</v>
      </c>
      <c r="K170" s="266"/>
    </row>
    <row r="171" spans="2:11" ht="15" customHeight="1">
      <c r="B171" s="245"/>
      <c r="C171" s="225" t="s">
        <v>1276</v>
      </c>
      <c r="D171" s="225"/>
      <c r="E171" s="225"/>
      <c r="F171" s="244" t="s">
        <v>1268</v>
      </c>
      <c r="G171" s="225"/>
      <c r="H171" s="225" t="s">
        <v>1334</v>
      </c>
      <c r="I171" s="225" t="s">
        <v>1278</v>
      </c>
      <c r="J171" s="225"/>
      <c r="K171" s="266"/>
    </row>
    <row r="172" spans="2:11" ht="15" customHeight="1">
      <c r="B172" s="245"/>
      <c r="C172" s="225" t="s">
        <v>1287</v>
      </c>
      <c r="D172" s="225"/>
      <c r="E172" s="225"/>
      <c r="F172" s="244" t="s">
        <v>1274</v>
      </c>
      <c r="G172" s="225"/>
      <c r="H172" s="225" t="s">
        <v>1334</v>
      </c>
      <c r="I172" s="225" t="s">
        <v>1270</v>
      </c>
      <c r="J172" s="225">
        <v>50</v>
      </c>
      <c r="K172" s="266"/>
    </row>
    <row r="173" spans="2:11" ht="15" customHeight="1">
      <c r="B173" s="245"/>
      <c r="C173" s="225" t="s">
        <v>1295</v>
      </c>
      <c r="D173" s="225"/>
      <c r="E173" s="225"/>
      <c r="F173" s="244" t="s">
        <v>1274</v>
      </c>
      <c r="G173" s="225"/>
      <c r="H173" s="225" t="s">
        <v>1334</v>
      </c>
      <c r="I173" s="225" t="s">
        <v>1270</v>
      </c>
      <c r="J173" s="225">
        <v>50</v>
      </c>
      <c r="K173" s="266"/>
    </row>
    <row r="174" spans="2:11" ht="15" customHeight="1">
      <c r="B174" s="245"/>
      <c r="C174" s="225" t="s">
        <v>1293</v>
      </c>
      <c r="D174" s="225"/>
      <c r="E174" s="225"/>
      <c r="F174" s="244" t="s">
        <v>1274</v>
      </c>
      <c r="G174" s="225"/>
      <c r="H174" s="225" t="s">
        <v>1334</v>
      </c>
      <c r="I174" s="225" t="s">
        <v>1270</v>
      </c>
      <c r="J174" s="225">
        <v>50</v>
      </c>
      <c r="K174" s="266"/>
    </row>
    <row r="175" spans="2:11" ht="15" customHeight="1">
      <c r="B175" s="245"/>
      <c r="C175" s="225" t="s">
        <v>103</v>
      </c>
      <c r="D175" s="225"/>
      <c r="E175" s="225"/>
      <c r="F175" s="244" t="s">
        <v>1268</v>
      </c>
      <c r="G175" s="225"/>
      <c r="H175" s="225" t="s">
        <v>1335</v>
      </c>
      <c r="I175" s="225" t="s">
        <v>1336</v>
      </c>
      <c r="J175" s="225"/>
      <c r="K175" s="266"/>
    </row>
    <row r="176" spans="2:11" ht="15" customHeight="1">
      <c r="B176" s="245"/>
      <c r="C176" s="225" t="s">
        <v>59</v>
      </c>
      <c r="D176" s="225"/>
      <c r="E176" s="225"/>
      <c r="F176" s="244" t="s">
        <v>1268</v>
      </c>
      <c r="G176" s="225"/>
      <c r="H176" s="225" t="s">
        <v>1337</v>
      </c>
      <c r="I176" s="225" t="s">
        <v>1338</v>
      </c>
      <c r="J176" s="225">
        <v>1</v>
      </c>
      <c r="K176" s="266"/>
    </row>
    <row r="177" spans="2:11" ht="15" customHeight="1">
      <c r="B177" s="245"/>
      <c r="C177" s="225" t="s">
        <v>55</v>
      </c>
      <c r="D177" s="225"/>
      <c r="E177" s="225"/>
      <c r="F177" s="244" t="s">
        <v>1268</v>
      </c>
      <c r="G177" s="225"/>
      <c r="H177" s="225" t="s">
        <v>1339</v>
      </c>
      <c r="I177" s="225" t="s">
        <v>1270</v>
      </c>
      <c r="J177" s="225">
        <v>20</v>
      </c>
      <c r="K177" s="266"/>
    </row>
    <row r="178" spans="2:11" ht="15" customHeight="1">
      <c r="B178" s="245"/>
      <c r="C178" s="225" t="s">
        <v>104</v>
      </c>
      <c r="D178" s="225"/>
      <c r="E178" s="225"/>
      <c r="F178" s="244" t="s">
        <v>1268</v>
      </c>
      <c r="G178" s="225"/>
      <c r="H178" s="225" t="s">
        <v>1340</v>
      </c>
      <c r="I178" s="225" t="s">
        <v>1270</v>
      </c>
      <c r="J178" s="225">
        <v>255</v>
      </c>
      <c r="K178" s="266"/>
    </row>
    <row r="179" spans="2:11" ht="15" customHeight="1">
      <c r="B179" s="245"/>
      <c r="C179" s="225" t="s">
        <v>105</v>
      </c>
      <c r="D179" s="225"/>
      <c r="E179" s="225"/>
      <c r="F179" s="244" t="s">
        <v>1268</v>
      </c>
      <c r="G179" s="225"/>
      <c r="H179" s="225" t="s">
        <v>1233</v>
      </c>
      <c r="I179" s="225" t="s">
        <v>1270</v>
      </c>
      <c r="J179" s="225">
        <v>10</v>
      </c>
      <c r="K179" s="266"/>
    </row>
    <row r="180" spans="2:11" ht="15" customHeight="1">
      <c r="B180" s="245"/>
      <c r="C180" s="225" t="s">
        <v>106</v>
      </c>
      <c r="D180" s="225"/>
      <c r="E180" s="225"/>
      <c r="F180" s="244" t="s">
        <v>1268</v>
      </c>
      <c r="G180" s="225"/>
      <c r="H180" s="225" t="s">
        <v>1341</v>
      </c>
      <c r="I180" s="225" t="s">
        <v>1302</v>
      </c>
      <c r="J180" s="225"/>
      <c r="K180" s="266"/>
    </row>
    <row r="181" spans="2:11" ht="15" customHeight="1">
      <c r="B181" s="245"/>
      <c r="C181" s="225" t="s">
        <v>1342</v>
      </c>
      <c r="D181" s="225"/>
      <c r="E181" s="225"/>
      <c r="F181" s="244" t="s">
        <v>1268</v>
      </c>
      <c r="G181" s="225"/>
      <c r="H181" s="225" t="s">
        <v>1343</v>
      </c>
      <c r="I181" s="225" t="s">
        <v>1302</v>
      </c>
      <c r="J181" s="225"/>
      <c r="K181" s="266"/>
    </row>
    <row r="182" spans="2:11" ht="15" customHeight="1">
      <c r="B182" s="245"/>
      <c r="C182" s="225" t="s">
        <v>1331</v>
      </c>
      <c r="D182" s="225"/>
      <c r="E182" s="225"/>
      <c r="F182" s="244" t="s">
        <v>1268</v>
      </c>
      <c r="G182" s="225"/>
      <c r="H182" s="225" t="s">
        <v>1344</v>
      </c>
      <c r="I182" s="225" t="s">
        <v>1302</v>
      </c>
      <c r="J182" s="225"/>
      <c r="K182" s="266"/>
    </row>
    <row r="183" spans="2:11" ht="15" customHeight="1">
      <c r="B183" s="245"/>
      <c r="C183" s="225" t="s">
        <v>108</v>
      </c>
      <c r="D183" s="225"/>
      <c r="E183" s="225"/>
      <c r="F183" s="244" t="s">
        <v>1274</v>
      </c>
      <c r="G183" s="225"/>
      <c r="H183" s="225" t="s">
        <v>1345</v>
      </c>
      <c r="I183" s="225" t="s">
        <v>1270</v>
      </c>
      <c r="J183" s="225">
        <v>50</v>
      </c>
      <c r="K183" s="266"/>
    </row>
    <row r="184" spans="2:11" ht="15" customHeight="1">
      <c r="B184" s="245"/>
      <c r="C184" s="225" t="s">
        <v>1346</v>
      </c>
      <c r="D184" s="225"/>
      <c r="E184" s="225"/>
      <c r="F184" s="244" t="s">
        <v>1274</v>
      </c>
      <c r="G184" s="225"/>
      <c r="H184" s="225" t="s">
        <v>1347</v>
      </c>
      <c r="I184" s="225" t="s">
        <v>1348</v>
      </c>
      <c r="J184" s="225"/>
      <c r="K184" s="266"/>
    </row>
    <row r="185" spans="2:11" ht="15" customHeight="1">
      <c r="B185" s="245"/>
      <c r="C185" s="225" t="s">
        <v>1349</v>
      </c>
      <c r="D185" s="225"/>
      <c r="E185" s="225"/>
      <c r="F185" s="244" t="s">
        <v>1274</v>
      </c>
      <c r="G185" s="225"/>
      <c r="H185" s="225" t="s">
        <v>1350</v>
      </c>
      <c r="I185" s="225" t="s">
        <v>1348</v>
      </c>
      <c r="J185" s="225"/>
      <c r="K185" s="266"/>
    </row>
    <row r="186" spans="2:11" ht="15" customHeight="1">
      <c r="B186" s="245"/>
      <c r="C186" s="225" t="s">
        <v>1351</v>
      </c>
      <c r="D186" s="225"/>
      <c r="E186" s="225"/>
      <c r="F186" s="244" t="s">
        <v>1274</v>
      </c>
      <c r="G186" s="225"/>
      <c r="H186" s="225" t="s">
        <v>1352</v>
      </c>
      <c r="I186" s="225" t="s">
        <v>1348</v>
      </c>
      <c r="J186" s="225"/>
      <c r="K186" s="266"/>
    </row>
    <row r="187" spans="2:11" ht="15" customHeight="1">
      <c r="B187" s="245"/>
      <c r="C187" s="278" t="s">
        <v>1353</v>
      </c>
      <c r="D187" s="225"/>
      <c r="E187" s="225"/>
      <c r="F187" s="244" t="s">
        <v>1274</v>
      </c>
      <c r="G187" s="225"/>
      <c r="H187" s="225" t="s">
        <v>1354</v>
      </c>
      <c r="I187" s="225" t="s">
        <v>1355</v>
      </c>
      <c r="J187" s="279" t="s">
        <v>1356</v>
      </c>
      <c r="K187" s="266"/>
    </row>
    <row r="188" spans="2:11" ht="15" customHeight="1">
      <c r="B188" s="245"/>
      <c r="C188" s="230" t="s">
        <v>44</v>
      </c>
      <c r="D188" s="225"/>
      <c r="E188" s="225"/>
      <c r="F188" s="244" t="s">
        <v>1268</v>
      </c>
      <c r="G188" s="225"/>
      <c r="H188" s="221" t="s">
        <v>1357</v>
      </c>
      <c r="I188" s="225" t="s">
        <v>1358</v>
      </c>
      <c r="J188" s="225"/>
      <c r="K188" s="266"/>
    </row>
    <row r="189" spans="2:11" ht="15" customHeight="1">
      <c r="B189" s="245"/>
      <c r="C189" s="230" t="s">
        <v>1359</v>
      </c>
      <c r="D189" s="225"/>
      <c r="E189" s="225"/>
      <c r="F189" s="244" t="s">
        <v>1268</v>
      </c>
      <c r="G189" s="225"/>
      <c r="H189" s="225" t="s">
        <v>1360</v>
      </c>
      <c r="I189" s="225" t="s">
        <v>1302</v>
      </c>
      <c r="J189" s="225"/>
      <c r="K189" s="266"/>
    </row>
    <row r="190" spans="2:11" ht="15" customHeight="1">
      <c r="B190" s="245"/>
      <c r="C190" s="230" t="s">
        <v>1361</v>
      </c>
      <c r="D190" s="225"/>
      <c r="E190" s="225"/>
      <c r="F190" s="244" t="s">
        <v>1268</v>
      </c>
      <c r="G190" s="225"/>
      <c r="H190" s="225" t="s">
        <v>1362</v>
      </c>
      <c r="I190" s="225" t="s">
        <v>1302</v>
      </c>
      <c r="J190" s="225"/>
      <c r="K190" s="266"/>
    </row>
    <row r="191" spans="2:11" ht="15" customHeight="1">
      <c r="B191" s="245"/>
      <c r="C191" s="230" t="s">
        <v>1363</v>
      </c>
      <c r="D191" s="225"/>
      <c r="E191" s="225"/>
      <c r="F191" s="244" t="s">
        <v>1274</v>
      </c>
      <c r="G191" s="225"/>
      <c r="H191" s="225" t="s">
        <v>1364</v>
      </c>
      <c r="I191" s="225" t="s">
        <v>1302</v>
      </c>
      <c r="J191" s="225"/>
      <c r="K191" s="266"/>
    </row>
    <row r="192" spans="2:11" ht="15" customHeight="1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>
      <c r="B197" s="216"/>
      <c r="C197" s="331" t="s">
        <v>1365</v>
      </c>
      <c r="D197" s="331"/>
      <c r="E197" s="331"/>
      <c r="F197" s="331"/>
      <c r="G197" s="331"/>
      <c r="H197" s="331"/>
      <c r="I197" s="331"/>
      <c r="J197" s="331"/>
      <c r="K197" s="217"/>
    </row>
    <row r="198" spans="2:11" ht="25.5" customHeight="1">
      <c r="B198" s="216"/>
      <c r="C198" s="281" t="s">
        <v>1366</v>
      </c>
      <c r="D198" s="281"/>
      <c r="E198" s="281"/>
      <c r="F198" s="281" t="s">
        <v>1367</v>
      </c>
      <c r="G198" s="282"/>
      <c r="H198" s="337" t="s">
        <v>1368</v>
      </c>
      <c r="I198" s="337"/>
      <c r="J198" s="337"/>
      <c r="K198" s="217"/>
    </row>
    <row r="199" spans="2:11" ht="5.25" customHeight="1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>
      <c r="B200" s="245"/>
      <c r="C200" s="225" t="s">
        <v>1358</v>
      </c>
      <c r="D200" s="225"/>
      <c r="E200" s="225"/>
      <c r="F200" s="244" t="s">
        <v>45</v>
      </c>
      <c r="G200" s="225"/>
      <c r="H200" s="334" t="s">
        <v>1369</v>
      </c>
      <c r="I200" s="334"/>
      <c r="J200" s="334"/>
      <c r="K200" s="266"/>
    </row>
    <row r="201" spans="2:11" ht="15" customHeight="1">
      <c r="B201" s="245"/>
      <c r="C201" s="251"/>
      <c r="D201" s="225"/>
      <c r="E201" s="225"/>
      <c r="F201" s="244" t="s">
        <v>46</v>
      </c>
      <c r="G201" s="225"/>
      <c r="H201" s="334" t="s">
        <v>1370</v>
      </c>
      <c r="I201" s="334"/>
      <c r="J201" s="334"/>
      <c r="K201" s="266"/>
    </row>
    <row r="202" spans="2:11" ht="15" customHeight="1">
      <c r="B202" s="245"/>
      <c r="C202" s="251"/>
      <c r="D202" s="225"/>
      <c r="E202" s="225"/>
      <c r="F202" s="244" t="s">
        <v>49</v>
      </c>
      <c r="G202" s="225"/>
      <c r="H202" s="334" t="s">
        <v>1371</v>
      </c>
      <c r="I202" s="334"/>
      <c r="J202" s="334"/>
      <c r="K202" s="266"/>
    </row>
    <row r="203" spans="2:11" ht="15" customHeight="1">
      <c r="B203" s="245"/>
      <c r="C203" s="225"/>
      <c r="D203" s="225"/>
      <c r="E203" s="225"/>
      <c r="F203" s="244" t="s">
        <v>47</v>
      </c>
      <c r="G203" s="225"/>
      <c r="H203" s="334" t="s">
        <v>1372</v>
      </c>
      <c r="I203" s="334"/>
      <c r="J203" s="334"/>
      <c r="K203" s="266"/>
    </row>
    <row r="204" spans="2:11" ht="15" customHeight="1">
      <c r="B204" s="245"/>
      <c r="C204" s="225"/>
      <c r="D204" s="225"/>
      <c r="E204" s="225"/>
      <c r="F204" s="244" t="s">
        <v>48</v>
      </c>
      <c r="G204" s="225"/>
      <c r="H204" s="334" t="s">
        <v>1373</v>
      </c>
      <c r="I204" s="334"/>
      <c r="J204" s="334"/>
      <c r="K204" s="266"/>
    </row>
    <row r="205" spans="2:11" ht="15" customHeight="1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>
      <c r="B206" s="245"/>
      <c r="C206" s="225" t="s">
        <v>1314</v>
      </c>
      <c r="D206" s="225"/>
      <c r="E206" s="225"/>
      <c r="F206" s="244" t="s">
        <v>79</v>
      </c>
      <c r="G206" s="225"/>
      <c r="H206" s="334" t="s">
        <v>1374</v>
      </c>
      <c r="I206" s="334"/>
      <c r="J206" s="334"/>
      <c r="K206" s="266"/>
    </row>
    <row r="207" spans="2:11" ht="15" customHeight="1">
      <c r="B207" s="245"/>
      <c r="C207" s="251"/>
      <c r="D207" s="225"/>
      <c r="E207" s="225"/>
      <c r="F207" s="244" t="s">
        <v>1211</v>
      </c>
      <c r="G207" s="225"/>
      <c r="H207" s="334" t="s">
        <v>1212</v>
      </c>
      <c r="I207" s="334"/>
      <c r="J207" s="334"/>
      <c r="K207" s="266"/>
    </row>
    <row r="208" spans="2:11" ht="15" customHeight="1">
      <c r="B208" s="245"/>
      <c r="C208" s="225"/>
      <c r="D208" s="225"/>
      <c r="E208" s="225"/>
      <c r="F208" s="244" t="s">
        <v>1209</v>
      </c>
      <c r="G208" s="225"/>
      <c r="H208" s="334" t="s">
        <v>1375</v>
      </c>
      <c r="I208" s="334"/>
      <c r="J208" s="334"/>
      <c r="K208" s="266"/>
    </row>
    <row r="209" spans="2:11" ht="15" customHeight="1">
      <c r="B209" s="283"/>
      <c r="C209" s="251"/>
      <c r="D209" s="251"/>
      <c r="E209" s="251"/>
      <c r="F209" s="244" t="s">
        <v>1213</v>
      </c>
      <c r="G209" s="230"/>
      <c r="H209" s="338" t="s">
        <v>1214</v>
      </c>
      <c r="I209" s="338"/>
      <c r="J209" s="338"/>
      <c r="K209" s="284"/>
    </row>
    <row r="210" spans="2:11" ht="15" customHeight="1">
      <c r="B210" s="283"/>
      <c r="C210" s="251"/>
      <c r="D210" s="251"/>
      <c r="E210" s="251"/>
      <c r="F210" s="244" t="s">
        <v>1215</v>
      </c>
      <c r="G210" s="230"/>
      <c r="H210" s="338" t="s">
        <v>1376</v>
      </c>
      <c r="I210" s="338"/>
      <c r="J210" s="338"/>
      <c r="K210" s="284"/>
    </row>
    <row r="211" spans="2:11" ht="15" customHeight="1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>
      <c r="B212" s="283"/>
      <c r="C212" s="225" t="s">
        <v>1338</v>
      </c>
      <c r="D212" s="251"/>
      <c r="E212" s="251"/>
      <c r="F212" s="244">
        <v>1</v>
      </c>
      <c r="G212" s="230"/>
      <c r="H212" s="338" t="s">
        <v>1377</v>
      </c>
      <c r="I212" s="338"/>
      <c r="J212" s="338"/>
      <c r="K212" s="284"/>
    </row>
    <row r="213" spans="2:11" ht="15" customHeight="1">
      <c r="B213" s="283"/>
      <c r="C213" s="251"/>
      <c r="D213" s="251"/>
      <c r="E213" s="251"/>
      <c r="F213" s="244">
        <v>2</v>
      </c>
      <c r="G213" s="230"/>
      <c r="H213" s="338" t="s">
        <v>1378</v>
      </c>
      <c r="I213" s="338"/>
      <c r="J213" s="338"/>
      <c r="K213" s="284"/>
    </row>
    <row r="214" spans="2:11" ht="15" customHeight="1">
      <c r="B214" s="283"/>
      <c r="C214" s="251"/>
      <c r="D214" s="251"/>
      <c r="E214" s="251"/>
      <c r="F214" s="244">
        <v>3</v>
      </c>
      <c r="G214" s="230"/>
      <c r="H214" s="338" t="s">
        <v>1379</v>
      </c>
      <c r="I214" s="338"/>
      <c r="J214" s="338"/>
      <c r="K214" s="284"/>
    </row>
    <row r="215" spans="2:11" ht="15" customHeight="1">
      <c r="B215" s="283"/>
      <c r="C215" s="251"/>
      <c r="D215" s="251"/>
      <c r="E215" s="251"/>
      <c r="F215" s="244">
        <v>4</v>
      </c>
      <c r="G215" s="230"/>
      <c r="H215" s="338" t="s">
        <v>1380</v>
      </c>
      <c r="I215" s="338"/>
      <c r="J215" s="338"/>
      <c r="K215" s="284"/>
    </row>
    <row r="216" spans="2:11" ht="12.75" customHeight="1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02 - Zahradní domek</vt:lpstr>
      <vt:lpstr>09 - VRN</vt:lpstr>
      <vt:lpstr>Pokyny pro vyplnění</vt:lpstr>
      <vt:lpstr>'02 - Zahradní domek'!Názvy_tisku</vt:lpstr>
      <vt:lpstr>'09 - VRN'!Názvy_tisku</vt:lpstr>
      <vt:lpstr>'Rekapitulace stavby'!Názvy_tisku</vt:lpstr>
      <vt:lpstr>'02 - Zahradní domek'!Oblast_tisku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Dušek Soběslav</cp:lastModifiedBy>
  <dcterms:created xsi:type="dcterms:W3CDTF">2017-01-24T15:58:25Z</dcterms:created>
  <dcterms:modified xsi:type="dcterms:W3CDTF">2025-02-17T11:26:58Z</dcterms:modified>
</cp:coreProperties>
</file>